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Default Extension="jp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2" autoFilterDateGrouping="true" firstSheet="5" minimized="false" showHorizontalScroll="true" showSheetTabs="true" showVerticalScroll="true" tabRatio="600" visibility="visible"/>
  </bookViews>
  <sheets>
    <sheet name="PERUBAHAN" sheetId="1" r:id="rId4"/>
    <sheet name="LK PRINT" sheetId="2" r:id="rId5"/>
    <sheet name="LK yg diisi" sheetId="3" r:id="rId6"/>
    <sheet name="Olah Data" sheetId="4" r:id="rId7"/>
    <sheet name="Ktps" sheetId="5" r:id="rId8"/>
    <sheet name="SERTIFIKAT HAL 1  " sheetId="6" r:id="rId9"/>
    <sheet name="SERTIFIKAT HAL 2" sheetId="7" r:id="rId10"/>
    <sheet name="SERTIFIKAT HAL 3 " sheetId="8" r:id="rId11"/>
    <sheet name="Interpolasi dan Regresi" sheetId="9" r:id="rId12"/>
    <sheet name="Serti Incu " sheetId="10" r:id="rId13"/>
    <sheet name="Serti ESA 612" sheetId="11" r:id="rId14"/>
    <sheet name="Serti Thermohygro" sheetId="12" r:id="rId15"/>
  </sheets>
  <definedNames>
    <definedName name="__xlfn_ANCHORARRAY">#REF!</definedName>
    <definedName name="__xlfn_SINGLE">#REF!</definedName>
    <definedName name="Tabel_ESA" localSheetId="4">#REF!</definedName>
    <definedName name="Tabel_ESA">#REF!</definedName>
    <definedName name="Tabel_Kelembaban" localSheetId="4">#REF!</definedName>
    <definedName name="Tabel_Kelembaban">#REF!</definedName>
    <definedName name="Tabel_Kelembaban_incuII" localSheetId="4">#REF!</definedName>
    <definedName name="Tabel_Kelembaban_incuII">#REF!</definedName>
    <definedName name="Tabel_Kelembaban_thermohygro" localSheetId="4">#REF!</definedName>
    <definedName name="Tabel_Kelembaban_thermohygro">#REF!</definedName>
    <definedName name="Tabel_Suhu_thermohygro" localSheetId="4">#REF!</definedName>
    <definedName name="Tabel_Suhu_thermohygro">#REF!</definedName>
    <definedName name="TabelHasil" localSheetId="4">#REF!</definedName>
    <definedName name="TabelHasil" localSheetId="9">#REF!</definedName>
    <definedName name="TabelHasil">#REF!</definedName>
    <definedName name="TabelKebisingan" localSheetId="8">#REF!</definedName>
    <definedName name="TabelKebisingan" localSheetId="4">#REF!</definedName>
    <definedName name="TabelKebisingan">#REF!</definedName>
    <definedName name="TabelKelembaban" localSheetId="4">#REF!</definedName>
    <definedName name="TabelKelembaban">#REF!</definedName>
    <definedName name="TabelKelembaban1" localSheetId="4">#REF!</definedName>
    <definedName name="TabelKelembaban1">#REF!</definedName>
    <definedName name="TabelKelembabanthermohygro" localSheetId="4">#REF!</definedName>
    <definedName name="TabelKelembabanthermohygro">#REF!</definedName>
    <definedName name="TabelRH">'Serti Incu '!$F$28:$K$34</definedName>
    <definedName name="TabelSuhu">'Serti Incu '!$H$15:$N$21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<sst xmlns="http://schemas.openxmlformats.org/spreadsheetml/2006/main" uniqueCount="465">
  <si>
    <t>1. metode berubah</t>
  </si>
  <si>
    <t>2. parameter kelistrikan berubah</t>
  </si>
  <si>
    <t>3. cek fisik fungsi ada berubah</t>
  </si>
  <si>
    <t>4. parameter kalibrasinya ada dikurangin</t>
  </si>
  <si>
    <t>5. kesimpulan laik pakai berubah jadi 70 menjadi 90</t>
  </si>
  <si>
    <t>DAFTAR ALAT UKUR</t>
  </si>
  <si>
    <t>Fluke</t>
  </si>
  <si>
    <t>PENGUKURAN KONDISI LINGKUNGAN</t>
  </si>
  <si>
    <t>Parameter</t>
  </si>
  <si>
    <t>Terukur</t>
  </si>
  <si>
    <t>Tegangan Utama</t>
  </si>
  <si>
    <t>L- N</t>
  </si>
  <si>
    <t>Vac</t>
  </si>
  <si>
    <t>L - PE</t>
  </si>
  <si>
    <t>N - PE</t>
  </si>
  <si>
    <t>Kebisingan dalam kompartemen dalam kondisi Off</t>
  </si>
  <si>
    <t>dB</t>
  </si>
  <si>
    <t>PEMERIKSAAN FISIK DAN FUNGSI ALAT</t>
  </si>
  <si>
    <t>Hasil</t>
  </si>
  <si>
    <t>Badan dan Permukaan Alat</t>
  </si>
  <si>
    <t>BAIK</t>
  </si>
  <si>
    <t>TIDAK BAIK</t>
  </si>
  <si>
    <t>Kotak kontak alat</t>
  </si>
  <si>
    <t>Kabel catu utama</t>
  </si>
  <si>
    <t>Sekering pengaman</t>
  </si>
  <si>
    <t>Tombol dan selektor (knob)</t>
  </si>
  <si>
    <t>Tampilan dan Indikator</t>
  </si>
  <si>
    <t>Sensor/gawai</t>
  </si>
  <si>
    <t>Saringan Udara</t>
  </si>
  <si>
    <t>Batas Cairan</t>
  </si>
  <si>
    <t>Kasur</t>
  </si>
  <si>
    <t>PENGUKURAN KESELAMATAN LISTRIK</t>
  </si>
  <si>
    <t xml:space="preserve">Tipe :   </t>
  </si>
  <si>
    <t xml:space="preserve">        B</t>
  </si>
  <si>
    <t xml:space="preserve">       BF</t>
  </si>
  <si>
    <t xml:space="preserve">        CF</t>
  </si>
  <si>
    <t xml:space="preserve">Kelas :   </t>
  </si>
  <si>
    <t xml:space="preserve">        I</t>
  </si>
  <si>
    <t xml:space="preserve">       II</t>
  </si>
  <si>
    <t xml:space="preserve">        IP</t>
  </si>
  <si>
    <t>No.</t>
  </si>
  <si>
    <t>Ambang Batas</t>
  </si>
  <si>
    <r>
      <rPr>
        <rFont val="Arial"/>
        <b val="false"/>
        <i val="false"/>
        <strike val="false"/>
        <color rgb="FF000000"/>
        <sz val="12"/>
        <u val="none"/>
      </rPr>
      <t xml:space="preserve">Tegangan (</t>
    </r>
    <r>
      <rPr>
        <rFont val="Arial"/>
        <b val="false"/>
        <i val="true"/>
        <strike val="false"/>
        <color rgb="FF000000"/>
        <sz val="12"/>
        <u val="none"/>
      </rPr>
      <t xml:space="preserve">main voltage</t>
    </r>
    <r>
      <rPr>
        <rFont val="Arial"/>
        <b val="false"/>
        <i val="false"/>
        <strike val="false"/>
        <color rgb="FF000000"/>
        <sz val="12"/>
        <u val="none"/>
      </rPr>
      <t xml:space="preserve">)</t>
    </r>
  </si>
  <si>
    <t>V</t>
  </si>
  <si>
    <t>220 V ± 10 %</t>
  </si>
  <si>
    <r>
      <rPr>
        <rFont val="Arial"/>
        <b val="false"/>
        <i val="false"/>
        <strike val="false"/>
        <color rgb="FF000000"/>
        <sz val="12"/>
        <u val="none"/>
      </rPr>
      <t xml:space="preserve">Resistansi PE (</t>
    </r>
    <r>
      <rPr>
        <rFont val="Arial"/>
        <b val="false"/>
        <i val="true"/>
        <strike val="false"/>
        <color rgb="FF000000"/>
        <sz val="12"/>
        <u val="none"/>
      </rPr>
      <t xml:space="preserve">protective earth)</t>
    </r>
  </si>
  <si>
    <t>Ω</t>
  </si>
  <si>
    <t>≤ 0,2 Ω</t>
  </si>
  <si>
    <t>Arus bocor peralatan</t>
  </si>
  <si>
    <t>µA</t>
  </si>
  <si>
    <t>≤ 500 µA</t>
  </si>
  <si>
    <t>Arus bocor bagian yang diaplikasikan</t>
  </si>
  <si>
    <t>≤ 5000 µA</t>
  </si>
  <si>
    <t>Resistansi Isolasi</t>
  </si>
  <si>
    <r>
      <rPr>
        <rFont val="Arial"/>
        <b val="false"/>
        <i val="false"/>
        <strike val="false"/>
        <color rgb="FF000000"/>
        <sz val="12"/>
        <u val="none"/>
      </rPr>
      <t xml:space="preserve">MΩ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</si>
  <si>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&gt; 2 MΩ</t>
    </r>
  </si>
  <si>
    <t>Ampere</t>
  </si>
  <si>
    <t>A</t>
  </si>
  <si>
    <t>PENGUJIAN KINERJA</t>
  </si>
  <si>
    <t>1. Kalibrasi Suhu Udara</t>
  </si>
  <si>
    <t>a. Keseragaman dan akurasi suhu</t>
  </si>
  <si>
    <t>No</t>
  </si>
  <si>
    <t>Setting alat (°C)</t>
  </si>
  <si>
    <t>Sensor</t>
  </si>
  <si>
    <t>Pengulangan</t>
  </si>
  <si>
    <t>Penyimpangan yang diijinkan</t>
  </si>
  <si>
    <t>T1</t>
  </si>
  <si>
    <t>± 0,8 °C terhadap T5</t>
  </si>
  <si>
    <t>T2</t>
  </si>
  <si>
    <t>T3</t>
  </si>
  <si>
    <t>T4</t>
  </si>
  <si>
    <t>T5</t>
  </si>
  <si>
    <t>± 1,5 °C terhadap setting</t>
  </si>
  <si>
    <t>b. Akurasi Kelembaban Relatif</t>
  </si>
  <si>
    <t>Penunjukan Standar (%RH)</t>
  </si>
  <si>
    <t>Penyimpangan yang diizinkan</t>
  </si>
  <si>
    <t>Humidity sensor</t>
  </si>
  <si>
    <t>± 10% RH</t>
  </si>
  <si>
    <t>c. Lonjakan Suhu (Overshut)</t>
  </si>
  <si>
    <t>Penunjukan Standar (°C)</t>
  </si>
  <si>
    <t>&lt; 2°C</t>
  </si>
  <si>
    <t>d. Waktu Pemulihan setelah lonjakan suhu</t>
  </si>
  <si>
    <t>Penunjukan Standar (detik)</t>
  </si>
  <si>
    <t>≤ 900 detik</t>
  </si>
  <si>
    <t>e. Suhu Matras (°C)</t>
  </si>
  <si>
    <t>Sensor temperatur matras</t>
  </si>
  <si>
    <t>≤ 40 °C</t>
  </si>
  <si>
    <t>f. Kecepatan Aliran Udara</t>
  </si>
  <si>
    <t>Penunjukan Standar (m/s)</t>
  </si>
  <si>
    <t>Air Flow Sensor</t>
  </si>
  <si>
    <t>≤ 35 m/s</t>
  </si>
  <si>
    <t>g. Kebisingan</t>
  </si>
  <si>
    <t>Penunjukan Standar (dB)</t>
  </si>
  <si>
    <t>Sound Level Sensor</t>
  </si>
  <si>
    <t>≤ 60 dB</t>
  </si>
  <si>
    <t>2. Kalibrasi Sensor Temperatur Kulit</t>
  </si>
  <si>
    <t>a. Akurasi temperatur kulit dengan temperatur kontrol</t>
  </si>
  <si>
    <t>Display pembacaan skin probe (°C)</t>
  </si>
  <si>
    <t xml:space="preserve">≤ 0,7 °C </t>
  </si>
  <si>
    <t>b. Akurasi sensor temperatur kulit</t>
  </si>
  <si>
    <t>baby mode</t>
  </si>
  <si>
    <t xml:space="preserve">± 0,3 °C </t>
  </si>
  <si>
    <t>TELAAH TEKNIS</t>
  </si>
  <si>
    <t>Fisik dan Fungsi</t>
  </si>
  <si>
    <t xml:space="preserve">TIDAK BAIK </t>
  </si>
  <si>
    <t>Keselamatan Listrik</t>
  </si>
  <si>
    <t>TIDAK AMAN</t>
  </si>
  <si>
    <t>AMAN</t>
  </si>
  <si>
    <t>Kinerja</t>
  </si>
  <si>
    <t xml:space="preserve">PERLU PERBAIKAN </t>
  </si>
  <si>
    <t xml:space="preserve">DALAM BATAS TOLERANSI </t>
  </si>
  <si>
    <t>Catatan</t>
  </si>
  <si>
    <t>-</t>
  </si>
  <si>
    <t>KESIMPULAN TELAAH TEKNIS KALIBRASI</t>
  </si>
  <si>
    <t>Berdasarkan hasil pemeriksaan fungsi, pengukuran keselamatan listrik dan kalibrasi kinerja, alat kesehatan tersebut di atas dinyatakan:</t>
  </si>
  <si>
    <t xml:space="preserve">LAIK PAKAI </t>
  </si>
  <si>
    <t xml:space="preserve">TIDAK LAIK PAKAI </t>
  </si>
  <si>
    <t>Nama Kalibrator</t>
  </si>
  <si>
    <t>Paraf</t>
  </si>
  <si>
    <t>Penyelia</t>
  </si>
  <si>
    <t>Siklus Review</t>
  </si>
  <si>
    <t xml:space="preserve">       1 Tahun</t>
  </si>
  <si>
    <t xml:space="preserve">       3 Tahun</t>
  </si>
  <si>
    <t>Tanggal Review:                                                       25 Maret 2024</t>
  </si>
  <si>
    <t>Revisi</t>
  </si>
  <si>
    <t>No. Formulir</t>
  </si>
  <si>
    <t>Ringkasan Perubahan</t>
  </si>
  <si>
    <t>Diusulkan oleh</t>
  </si>
  <si>
    <t>DigiCal/004-93/LK-DKH/2022/Rev.0</t>
  </si>
  <si>
    <t>Penanggung Jawab Teknis</t>
  </si>
  <si>
    <t>Persetujuan</t>
  </si>
  <si>
    <t>Nama</t>
  </si>
  <si>
    <t>M. Taufiq, S.T</t>
  </si>
  <si>
    <t>dr Gina Adriana, MARS, MHKes,FISQua</t>
  </si>
  <si>
    <t>Jabatan:</t>
  </si>
  <si>
    <t>Penanggung Jawab Mutu</t>
  </si>
  <si>
    <t>General Manager</t>
  </si>
  <si>
    <t>Tanda tangan</t>
  </si>
  <si>
    <t>Tanggal</t>
  </si>
  <si>
    <t>04 Januari 2023</t>
  </si>
  <si>
    <t>PT DIGITAL KALIBRASI HEBAT</t>
  </si>
  <si>
    <t>LEMBAR KERJA PENGUJIAN DAN KALIBRASI</t>
  </si>
  <si>
    <t>BABY INCUBATOR TRANSPORT</t>
  </si>
  <si>
    <t>ADMINISTRASI</t>
  </si>
  <si>
    <t>No. Order</t>
  </si>
  <si>
    <t>REG2025020008</t>
  </si>
  <si>
    <t>Merk</t>
  </si>
  <si>
    <t>Deserunt doloribus b.</t>
  </si>
  <si>
    <t xml:space="preserve">Nama Pemilik </t>
  </si>
  <si>
    <t>RS Awal Bros Dumai</t>
  </si>
  <si>
    <t>Type/ Model</t>
  </si>
  <si>
    <t>Iste aut tenetur vol.</t>
  </si>
  <si>
    <t>Alamat Pemilik</t>
  </si>
  <si>
    <t>Jl. Jend. Sudirman No.88, RT.013, Bintan, Kec. Dumai Kota, Kota Dumai, Riau 28812</t>
  </si>
  <si>
    <t>Nomor Seri</t>
  </si>
  <si>
    <t>Eveniet rerum velit</t>
  </si>
  <si>
    <t>Tanggal Kalibrasi</t>
  </si>
  <si>
    <t>2016-02-26</t>
  </si>
  <si>
    <t>Tanggal Terima</t>
  </si>
  <si>
    <t>Instansi/ Ruangan</t>
  </si>
  <si>
    <t>Eaque lorem commodi</t>
  </si>
  <si>
    <t>Resolusi (Celcius)</t>
  </si>
  <si>
    <t>Sapiente quis autem</t>
  </si>
  <si>
    <t>Metoda Kerja</t>
  </si>
  <si>
    <t>Keputusan Direktur Jenderal Pelayanan Kesehatan Nomor HK.02.02/D/43649/2024 KMK-MK-054.0</t>
  </si>
  <si>
    <t>Nama Alat</t>
  </si>
  <si>
    <t>Model/Type</t>
  </si>
  <si>
    <r>
      <rPr>
        <rFont val="Arial"/>
        <b val="true"/>
        <i val="false"/>
        <strike val="false"/>
        <color rgb="FF000000"/>
        <sz val="12"/>
        <u val="none"/>
      </rPr>
      <t xml:space="preserve">No</t>
    </r>
    <r>
      <rPr>
        <rFont val="Arial"/>
        <b val="false"/>
        <i val="false"/>
        <strike val="false"/>
        <color rgb="FF000000"/>
        <sz val="12"/>
        <u val="none"/>
      </rPr>
      <t xml:space="preserve">mor</t>
    </r>
    <r>
      <rPr>
        <rFont val="Arial"/>
        <b val="true"/>
        <i val="false"/>
        <strike val="false"/>
        <color rgb="FF000000"/>
        <sz val="12"/>
        <u val="none"/>
      </rPr>
      <t xml:space="preserve"> Seri</t>
    </r>
  </si>
  <si>
    <t>Tertelusur</t>
  </si>
  <si>
    <t>untuk alat ukur sudah ter link di tab serti</t>
  </si>
  <si>
    <t>Incubator Analyzer</t>
  </si>
  <si>
    <t>Fluke Biomedical</t>
  </si>
  <si>
    <t>INCU II</t>
  </si>
  <si>
    <t>LK-032-IDN</t>
  </si>
  <si>
    <t>Diperhatikan sudah benar atau belum sesui nomor seri</t>
  </si>
  <si>
    <t>Skin Sensor</t>
  </si>
  <si>
    <t>Electrical Safety Analyzer</t>
  </si>
  <si>
    <t>ESA 612</t>
  </si>
  <si>
    <t>Thermohygrometer</t>
  </si>
  <si>
    <t>FNLO6QPQVJS</t>
  </si>
  <si>
    <t>Temperatur Ruangan</t>
  </si>
  <si>
    <t xml:space="preserve">Awal:         </t>
  </si>
  <si>
    <t>°C</t>
  </si>
  <si>
    <t>Akhir:</t>
  </si>
  <si>
    <t>Kelembaban Ruangan</t>
  </si>
  <si>
    <t>%</t>
  </si>
  <si>
    <t>baik = 1</t>
  </si>
  <si>
    <t>tidak baik = 0</t>
  </si>
  <si>
    <t>hasil Pengamatan</t>
  </si>
  <si>
    <r>
      <rPr>
        <rFont val="Arial"/>
        <b val="false"/>
        <i val="false"/>
        <strike val="false"/>
        <color rgb="FF000000"/>
        <sz val="12"/>
        <u val="none"/>
      </rPr>
      <t xml:space="preserve">Badan dan Permukaan Alat/ </t>
    </r>
    <r>
      <rPr>
        <rFont val="Arial"/>
        <b val="false"/>
        <i val="true"/>
        <strike val="false"/>
        <color rgb="FF000000"/>
        <sz val="12"/>
        <u val="none"/>
      </rPr>
      <t xml:space="preserve">Body &amp; Surface Of The Equipment</t>
    </r>
  </si>
  <si>
    <r>
      <rPr>
        <rFont val="Arial"/>
        <b val="true"/>
        <i val="false"/>
        <strike val="false"/>
        <color rgb="FF000000"/>
        <sz val="12"/>
        <u val="none"/>
      </rPr>
      <t xml:space="preserve">Baik/ </t>
    </r>
    <r>
      <rPr>
        <rFont val="Arial"/>
        <b val="true"/>
        <i val="true"/>
        <strike val="false"/>
        <color rgb="FF000000"/>
        <sz val="12"/>
        <u val="none"/>
      </rPr>
      <t xml:space="preserve">Optimal</t>
    </r>
  </si>
  <si>
    <r>
      <rPr>
        <rFont val="Arial"/>
        <b val="false"/>
        <i val="false"/>
        <strike val="true"/>
        <color rgb="FF000000"/>
        <sz val="12"/>
        <u val="none"/>
      </rPr>
      <t xml:space="preserve">Tidak Baik/ </t>
    </r>
    <r>
      <rPr>
        <rFont val="Arial"/>
        <b val="false"/>
        <i val="true"/>
        <strike val="true"/>
        <color rgb="FF000000"/>
        <sz val="12"/>
        <u val="none"/>
      </rPr>
      <t xml:space="preserve">Suboptimal</t>
    </r>
  </si>
  <si>
    <t>Kotak kontak alat/ Equipment Contact Box</t>
  </si>
  <si>
    <t>Kabel catu utama/ Main Power Cable</t>
  </si>
  <si>
    <t>Sekering pengaman/ Safety Fuse</t>
  </si>
  <si>
    <t>Tombol dan selektor (knob)/ Buttons &amp; Selectors</t>
  </si>
  <si>
    <t>Tampilan dan Indikator/ Display &amp; Indicators</t>
  </si>
  <si>
    <t>Saringan Udara/ Air Filter</t>
  </si>
  <si>
    <t>Kasur/ Mattress</t>
  </si>
  <si>
    <t>BF</t>
  </si>
  <si>
    <t>I</t>
  </si>
  <si>
    <t>≤ 0,3 Ω</t>
  </si>
  <si>
    <t>d. Suhu Matras (°C)</t>
  </si>
  <si>
    <t>e. Kecepatan Aliran Udara</t>
  </si>
  <si>
    <t>≤ 0,35 m/s</t>
  </si>
  <si>
    <t>f. Kebisingan</t>
  </si>
  <si>
    <t>21Quis adipisicing qua</t>
  </si>
  <si>
    <t>Rata-Rata</t>
  </si>
  <si>
    <t>Koreksi sertifikat</t>
  </si>
  <si>
    <t>Ketidakpastian</t>
  </si>
  <si>
    <t>Memenuhi / tidak memenuhi</t>
  </si>
  <si>
    <t>Hasil Pengamatan</t>
  </si>
  <si>
    <t>Bobot</t>
  </si>
  <si>
    <t>Kesimpulan</t>
  </si>
  <si>
    <t xml:space="preserve">≤ </t>
  </si>
  <si>
    <t>≤</t>
  </si>
  <si>
    <t>&gt;</t>
  </si>
  <si>
    <t>MΩ</t>
  </si>
  <si>
    <t>Rata-rata</t>
  </si>
  <si>
    <t>stdev</t>
  </si>
  <si>
    <t>Rata-Rata Terkoreksi</t>
  </si>
  <si>
    <t>Koreksi Terhadap T5</t>
  </si>
  <si>
    <t>CMC</t>
  </si>
  <si>
    <t>C + U95</t>
  </si>
  <si>
    <t xml:space="preserve">Hasil </t>
  </si>
  <si>
    <t>Score</t>
  </si>
  <si>
    <t>b. Akurasi penunjukan temperatur inkubator</t>
  </si>
  <si>
    <t>Koreksi</t>
  </si>
  <si>
    <t>h. Akurasi Kelembaban Relatif</t>
  </si>
  <si>
    <t>Toleransi</t>
  </si>
  <si>
    <t>Penunjukan Standar ((°C)</t>
  </si>
  <si>
    <t>Jumlah</t>
  </si>
  <si>
    <t>Keseragaman dan akurasi suhu</t>
  </si>
  <si>
    <t>Akurasi penunjukan temperatur inkubator</t>
  </si>
  <si>
    <t>Lonjakan Suhu (Overshut)</t>
  </si>
  <si>
    <t>Suhu Matras</t>
  </si>
  <si>
    <t>Kecepatan Aliran Udara</t>
  </si>
  <si>
    <t>Kebisingan</t>
  </si>
  <si>
    <t>Akurasi Kelembaban Relatif</t>
  </si>
  <si>
    <t>Akurasi temperatur kulit dengan temperatur kontrol</t>
  </si>
  <si>
    <t>Akurasi sensor temperatur kulit</t>
  </si>
  <si>
    <t>KESMIPULAN</t>
  </si>
  <si>
    <t>Total</t>
  </si>
  <si>
    <t>Pemeriksaan Fisik dan Fungsi Alat</t>
  </si>
  <si>
    <t>Pengukuran Keselamatan Listrik</t>
  </si>
  <si>
    <t>Telaah Hasil Pengukuran</t>
  </si>
  <si>
    <t>BUDGET KETIDAKPASTIAN</t>
  </si>
  <si>
    <t>INKUBATOR PERAWATAN BAYI</t>
  </si>
  <si>
    <t>Akurasi Incu II Analyzer =</t>
  </si>
  <si>
    <t>⁰ C</t>
  </si>
  <si>
    <t>,</t>
  </si>
  <si>
    <t>%RH</t>
  </si>
  <si>
    <t>Titik ukur</t>
  </si>
  <si>
    <t>Komponen</t>
  </si>
  <si>
    <t>Satuan</t>
  </si>
  <si>
    <t>Distribusi</t>
  </si>
  <si>
    <t>U</t>
  </si>
  <si>
    <t>Pembagi</t>
  </si>
  <si>
    <t>v</t>
  </si>
  <si>
    <t>u</t>
  </si>
  <si>
    <t>c</t>
  </si>
  <si>
    <t>(u.c)</t>
  </si>
  <si>
    <r>
      <rPr>
        <rFont val="Calibri"/>
        <b val="true"/>
        <i val="false"/>
        <strike val="false"/>
        <color rgb="FF000000"/>
        <sz val="11"/>
        <u val="none"/>
      </rPr>
      <t xml:space="preserve">(u.c)</t>
    </r>
    <r>
      <rPr>
        <rFont val="Calibri"/>
        <b val="true"/>
        <i val="false"/>
        <strike val="false"/>
        <color rgb="FF000000"/>
        <sz val="11"/>
        <u val="none"/>
      </rPr>
      <t xml:space="preserve">²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</si>
  <si>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(u.c)</t>
    </r>
    <r>
      <rPr>
        <rFont val="Calibri"/>
        <b val="true"/>
        <i val="false"/>
        <strike val="false"/>
        <color rgb="FF000000"/>
        <sz val="11"/>
        <u val="none"/>
      </rPr>
      <t xml:space="preserve">⁴/v</t>
    </r>
  </si>
  <si>
    <t>Pembacaan berulang</t>
  </si>
  <si>
    <t>normal</t>
  </si>
  <si>
    <t>resolusi UUT</t>
  </si>
  <si>
    <t>Segi 4</t>
  </si>
  <si>
    <t>Ketidakpastian baku gabungan, Uc</t>
  </si>
  <si>
    <t>Derajat kebebasan efektif, V eff</t>
  </si>
  <si>
    <t>Faktor cakupan, k-student untuk Veff dan CL 95%</t>
  </si>
  <si>
    <t>Ketidakpastian bentangan, U=k.Uc</t>
  </si>
  <si>
    <t>Akurasi Pengontrolan dan Keseragaman Temperatur (AIR MODE )</t>
  </si>
  <si>
    <t xml:space="preserve">Sertifikat Standar </t>
  </si>
  <si>
    <t>Drift alat standar</t>
  </si>
  <si>
    <t>% RH</t>
  </si>
  <si>
    <t>TC</t>
  </si>
  <si>
    <r>
      <rPr>
        <rFont val="Arial"/>
        <b val="true"/>
        <i val="false"/>
        <strike val="false"/>
        <color rgb="FF000000"/>
        <sz val="12"/>
        <u val="none"/>
      </rPr>
      <t xml:space="preserve">SERTIFIKAT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CERTIFICATE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</si>
  <si>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No. Order/ </t>
    </r>
    <r>
      <rPr>
        <rFont val="Arial"/>
        <b val="false"/>
        <i val="true"/>
        <strike val="false"/>
        <color rgb="FF000000"/>
        <sz val="12"/>
        <u val="none"/>
      </rPr>
      <t xml:space="preserve">Order Number</t>
    </r>
  </si>
  <si>
    <t>:</t>
  </si>
  <si>
    <t>No. Sertifikat/ Certificate Number</t>
  </si>
  <si>
    <r>
      <rPr>
        <rFont val="Arial"/>
        <b val="true"/>
        <i val="false"/>
        <strike val="false"/>
        <color rgb="FF000000"/>
        <sz val="12"/>
        <u val="none"/>
      </rPr>
      <t xml:space="preserve">Identitas Pemilik/ </t>
    </r>
    <r>
      <rPr>
        <rFont val="Arial"/>
        <b val="true"/>
        <i val="true"/>
        <strike val="false"/>
        <color rgb="FF000000"/>
        <sz val="12"/>
        <u val="none"/>
      </rPr>
      <t xml:space="preserve">Owner Identification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</si>
  <si>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Nama/ </t>
    </r>
    <r>
      <rPr>
        <rFont val="Arial"/>
        <b val="false"/>
        <i val="true"/>
        <strike val="false"/>
        <color rgb="FF000000"/>
        <sz val="12"/>
        <u val="none"/>
      </rPr>
      <t xml:space="preserve">Designation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</si>
  <si>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Alamat/ </t>
    </r>
    <r>
      <rPr>
        <rFont val="Arial"/>
        <b val="false"/>
        <i val="true"/>
        <strike val="false"/>
        <color rgb="FF000000"/>
        <sz val="12"/>
        <u val="none"/>
      </rPr>
      <t xml:space="preserve">Address</t>
    </r>
  </si>
  <si>
    <r>
      <rPr>
        <rFont val="Arial"/>
        <b val="true"/>
        <i val="false"/>
        <strike val="false"/>
        <color rgb="FF000000"/>
        <sz val="12"/>
        <u val="none"/>
      </rPr>
      <t xml:space="preserve">Identitas Alat/ </t>
    </r>
    <r>
      <rPr>
        <rFont val="Arial"/>
        <b val="true"/>
        <i val="true"/>
        <strike val="false"/>
        <color rgb="FF000000"/>
        <sz val="12"/>
        <u val="none"/>
      </rPr>
      <t xml:space="preserve">Instrument Identification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</si>
  <si>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Nama Alat/ Device </t>
    </r>
    <r>
      <rPr>
        <rFont val="Arial"/>
        <b val="false"/>
        <i val="true"/>
        <strike val="false"/>
        <color rgb="FF000000"/>
        <sz val="12"/>
        <u val="none"/>
      </rPr>
      <t xml:space="preserve">Name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</si>
  <si>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Merek/ </t>
    </r>
    <r>
      <rPr>
        <rFont val="Arial"/>
        <b val="false"/>
        <i val="true"/>
        <strike val="false"/>
        <color rgb="FF000000"/>
        <sz val="12"/>
        <u val="none"/>
      </rPr>
      <t xml:space="preserve">Manufacture</t>
    </r>
  </si>
  <si>
    <t>Tipe/ Type</t>
  </si>
  <si>
    <r>
      <rPr>
        <rFont val="Arial"/>
        <b val="false"/>
        <i val="false"/>
        <strike val="false"/>
        <color rgb="FF000000"/>
        <sz val="12"/>
        <u val="none"/>
      </rPr>
      <t xml:space="preserve">No Seri/ </t>
    </r>
    <r>
      <rPr>
        <rFont val="Arial"/>
        <b val="false"/>
        <i val="true"/>
        <strike val="false"/>
        <color rgb="FF000000"/>
        <sz val="12"/>
        <u val="none"/>
      </rPr>
      <t xml:space="preserve">Serial Number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</si>
  <si>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Ruangan/ </t>
    </r>
    <r>
      <rPr>
        <rFont val="Arial"/>
        <b val="false"/>
        <i val="true"/>
        <strike val="false"/>
        <color rgb="FF000000"/>
        <sz val="12"/>
        <u val="none"/>
      </rPr>
      <t xml:space="preserve">Room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</si>
  <si>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Penanggung Jawab Kalibrasi/ </t>
    </r>
    <r>
      <rPr>
        <rFont val="Arial"/>
        <b val="false"/>
        <i val="true"/>
        <strike val="false"/>
        <color rgb="FF000000"/>
        <sz val="12"/>
        <u val="none"/>
      </rPr>
      <t xml:space="preserve">Person In Charge Of Calibration</t>
    </r>
    <r>
      <rPr>
        <rFont val="Arial"/>
        <b val="false"/>
        <i val="false"/>
        <strike val="false"/>
        <color rgb="FF000000"/>
        <sz val="12"/>
        <u val="none"/>
      </rPr>
      <t xml:space="preserve"> 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</si>
  <si>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Resolusi/ </t>
    </r>
    <r>
      <rPr>
        <rFont val="Arial"/>
        <b val="false"/>
        <i val="true"/>
        <strike val="false"/>
        <color rgb="FF000000"/>
        <sz val="12"/>
        <u val="none"/>
      </rPr>
      <t xml:space="preserve">Resolution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</si>
  <si>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Tanggal Penerimaan/ </t>
    </r>
    <r>
      <rPr>
        <rFont val="Arial"/>
        <b val="false"/>
        <i val="true"/>
        <strike val="false"/>
        <color rgb="FF000000"/>
        <sz val="12"/>
        <u val="none"/>
      </rPr>
      <t xml:space="preserve">Receipt Date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</si>
  <si>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Tanggal Kalibrasi/ </t>
    </r>
    <r>
      <rPr>
        <rFont val="Arial"/>
        <b val="false"/>
        <i val="true"/>
        <strike val="false"/>
        <color rgb="FF000000"/>
        <sz val="12"/>
        <u val="none"/>
      </rPr>
      <t xml:space="preserve">Calibration Date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</si>
  <si>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Hasil Kalibrasi/ </t>
    </r>
    <r>
      <rPr>
        <rFont val="Arial"/>
        <b val="false"/>
        <i val="true"/>
        <strike val="false"/>
        <color rgb="FF000000"/>
        <sz val="12"/>
        <u val="none"/>
      </rPr>
      <t xml:space="preserve">Calibration Results</t>
    </r>
  </si>
  <si>
    <t>Sertifikat ini terdiri dari :</t>
  </si>
  <si>
    <t>Halaman</t>
  </si>
  <si>
    <t>This Certificate Comprises Of ... Pages</t>
  </si>
  <si>
    <r>
      <rPr>
        <rFont val="Arial"/>
        <b val="false"/>
        <i val="false"/>
        <strike val="false"/>
        <color rgb="FF000000"/>
        <sz val="12"/>
        <u val="none"/>
      </rPr>
      <t xml:space="preserve">Diterbitkan Tanggal : </t>
    </r>
    <r>
      <rPr>
        <rFont val="Arial"/>
        <b val="false"/>
        <i val="true"/>
        <strike val="false"/>
        <color rgb="FF000000"/>
        <sz val="12"/>
        <u val="none"/>
      </rPr>
      <t xml:space="preserve">Date Of Issue</t>
    </r>
  </si>
  <si>
    <t xml:space="preserve"> </t>
  </si>
  <si>
    <t>dr Gina Adriana, MARS, MHKes, FISQua</t>
  </si>
  <si>
    <t>General Manager
NIK. DKH2022001</t>
  </si>
  <si>
    <r>
      <rPr>
        <rFont val="Arial"/>
        <b val="true"/>
        <i val="false"/>
        <strike val="false"/>
        <color rgb="FF000000"/>
        <sz val="12"/>
        <u val="none"/>
      </rPr>
      <t xml:space="preserve">HASIL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RESULT</t>
    </r>
  </si>
  <si>
    <t>I.     </t>
  </si>
  <si>
    <r>
      <rPr>
        <rFont val="Arial"/>
        <b val="true"/>
        <i val="false"/>
        <strike val="false"/>
        <color rgb="FF000000"/>
        <sz val="12"/>
        <u val="none"/>
      </rPr>
      <t xml:space="preserve">Kondisi Ruang/ </t>
    </r>
    <r>
      <rPr>
        <rFont val="Arial"/>
        <b val="true"/>
        <i val="true"/>
        <strike val="false"/>
        <color rgb="FF000000"/>
        <sz val="12"/>
        <u val="none"/>
      </rPr>
      <t xml:space="preserve">Environment</t>
    </r>
  </si>
  <si>
    <t>a</t>
  </si>
  <si>
    <r>
      <rPr>
        <rFont val="Arial"/>
        <b val="false"/>
        <i val="false"/>
        <strike val="false"/>
        <color rgb="FF000000"/>
        <sz val="12"/>
        <u val="none"/>
      </rPr>
      <t xml:space="preserve">Suhu/ </t>
    </r>
    <r>
      <rPr>
        <rFont val="Arial"/>
        <b val="false"/>
        <i val="true"/>
        <strike val="false"/>
        <color rgb="FF000000"/>
        <sz val="12"/>
        <u val="none"/>
      </rPr>
      <t xml:space="preserve">Temperature</t>
    </r>
  </si>
  <si>
    <t>±</t>
  </si>
  <si>
    <t>b</t>
  </si>
  <si>
    <r>
      <rPr>
        <rFont val="Arial"/>
        <b val="false"/>
        <i val="false"/>
        <strike val="false"/>
        <color rgb="FF000000"/>
        <sz val="12"/>
        <u val="none"/>
      </rPr>
      <t xml:space="preserve">Kelembaban/ </t>
    </r>
    <r>
      <rPr>
        <rFont val="Arial"/>
        <b val="false"/>
        <i val="true"/>
        <strike val="false"/>
        <color rgb="FF000000"/>
        <sz val="12"/>
        <u val="none"/>
      </rPr>
      <t xml:space="preserve">Relative Humidity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</si>
  <si>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Tegangan Input/ </t>
    </r>
    <r>
      <rPr>
        <rFont val="Arial"/>
        <b val="false"/>
        <i val="true"/>
        <strike val="false"/>
        <color rgb="FF000000"/>
        <sz val="12"/>
        <u val="none"/>
      </rPr>
      <t xml:space="preserve">Input Voltage</t>
    </r>
  </si>
  <si>
    <t>II</t>
  </si>
  <si>
    <r>
      <rPr>
        <rFont val="Arial"/>
        <b val="true"/>
        <i val="false"/>
        <strike val="false"/>
        <color rgb="FF000000"/>
        <sz val="12"/>
        <u val="none"/>
      </rPr>
      <t xml:space="preserve">Alat Standar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Device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</si>
  <si>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Tertelusur Ke Sistem Satuan Internasional (SI)/ </t>
    </r>
    <r>
      <rPr>
        <rFont val="Arial"/>
        <b val="false"/>
        <i val="true"/>
        <strike val="false"/>
        <color rgb="FF000000"/>
        <sz val="12"/>
        <u val="none"/>
      </rPr>
      <t xml:space="preserve">Traceable To International System Of Unit (SI) Through National Standard</t>
    </r>
  </si>
  <si>
    <r>
      <rPr>
        <rFont val="Arial"/>
        <b val="true"/>
        <i val="false"/>
        <strike val="false"/>
        <color rgb="FFFFFFFF"/>
        <sz val="12"/>
        <u val="none"/>
      </rPr>
      <t xml:space="preserve">Nama Alat/ </t>
    </r>
    <r>
      <rPr>
        <rFont val="Arial"/>
        <b val="true"/>
        <i val="true"/>
        <strike val="false"/>
        <color rgb="FFFFFFFF"/>
        <sz val="12"/>
        <u val="none"/>
      </rPr>
      <t xml:space="preserve">Device Name</t>
    </r>
  </si>
  <si>
    <r>
      <rPr>
        <rFont val="Arial"/>
        <b val="true"/>
        <i val="false"/>
        <strike val="false"/>
        <color rgb="FFFFFFFF"/>
        <sz val="12"/>
        <u val="none"/>
      </rPr>
      <t xml:space="preserve">Merk/ </t>
    </r>
    <r>
      <rPr>
        <rFont val="Arial"/>
        <b val="true"/>
        <i val="true"/>
        <strike val="false"/>
        <color rgb="FFFFFFFF"/>
        <sz val="12"/>
        <u val="none"/>
      </rPr>
      <t xml:space="preserve">Manufacture</t>
    </r>
  </si>
  <si>
    <r>
      <rPr>
        <rFont val="Arial"/>
        <b val="true"/>
        <i val="false"/>
        <strike val="false"/>
        <color rgb="FFFFFFFF"/>
        <sz val="12"/>
        <u val="none"/>
      </rPr>
      <t xml:space="preserve">Nomor Seri/ </t>
    </r>
    <r>
      <rPr>
        <rFont val="Arial"/>
        <b val="true"/>
        <i val="true"/>
        <strike val="false"/>
        <color rgb="FFFFFFFF"/>
        <sz val="12"/>
        <u val="none"/>
      </rPr>
      <t xml:space="preserve">Serial No</t>
    </r>
  </si>
  <si>
    <r>
      <rPr>
        <rFont val="Arial"/>
        <b val="true"/>
        <i val="false"/>
        <strike val="false"/>
        <color rgb="FFFFFFFF"/>
        <sz val="12"/>
        <u val="none"/>
      </rPr>
      <t xml:space="preserve">Tertelusur/ </t>
    </r>
    <r>
      <rPr>
        <rFont val="Arial"/>
        <b val="true"/>
        <i val="true"/>
        <strike val="false"/>
        <color rgb="FFFFFFFF"/>
        <sz val="12"/>
        <u val="none"/>
      </rPr>
      <t xml:space="preserve">Traceable</t>
    </r>
  </si>
  <si>
    <t>III</t>
  </si>
  <si>
    <r>
      <rPr>
        <rFont val="Arial"/>
        <b val="true"/>
        <i val="false"/>
        <strike val="false"/>
        <color rgb="FF000000"/>
        <sz val="12"/>
        <u val="none"/>
      </rPr>
      <t xml:space="preserve">Pemeriksaan Kondisi Fisik Dan Fungsi/ </t>
    </r>
    <r>
      <rPr>
        <rFont val="Arial"/>
        <b val="true"/>
        <i val="true"/>
        <strike val="false"/>
        <color rgb="FF000000"/>
        <sz val="12"/>
        <u val="none"/>
      </rPr>
      <t xml:space="preserve">Physical and Fuctional Inspection</t>
    </r>
  </si>
  <si>
    <t xml:space="preserve">        </t>
  </si>
  <si>
    <r>
      <rPr>
        <rFont val="Arial"/>
        <b val="true"/>
        <i val="false"/>
        <strike val="false"/>
        <color rgb="FF000000"/>
        <sz val="12"/>
        <u val="none"/>
      </rPr>
      <t xml:space="preserve">Fisik/ </t>
    </r>
    <r>
      <rPr>
        <rFont val="Arial"/>
        <b val="true"/>
        <i val="true"/>
        <strike val="false"/>
        <color rgb="FF000000"/>
        <sz val="12"/>
        <u val="none"/>
      </rPr>
      <t xml:space="preserve">Physical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</si>
  <si>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Fungsi/ </t>
    </r>
    <r>
      <rPr>
        <rFont val="Arial"/>
        <b val="true"/>
        <i val="true"/>
        <strike val="false"/>
        <color rgb="FF000000"/>
        <sz val="12"/>
        <u val="none"/>
      </rPr>
      <t xml:space="preserve">Functional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</si>
  <si>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IV. Metode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Method</t>
    </r>
  </si>
  <si>
    <t>Alat ini dikalibrasi menggunakan Instruksi kerja Nomor IK/DKH/302.7/Teknis/2025 yang mengacu pada buku metode Kerja Pengujian dan Kalibrasi Alat Kesehatan-Direktur Jenderal Pelayanan Kesehatan Nomor HK.02.02/D/43649/2024 KMK-MK-054.0
This Calibration procedures of instrument strictly obey the work instruction IK/DKH/302.7/Teknis/2025, which refers to the Test and Calibration Method Handbook for Medical Devices - Ministry Of Health Republic Indonesia HK.02.02/D/43649/2024 KMK-MK-054.0</t>
  </si>
  <si>
    <r>
      <rPr>
        <rFont val="Arial"/>
        <b val="true"/>
        <i val="false"/>
        <strike val="false"/>
        <color rgb="FF000000"/>
        <sz val="12"/>
        <u val="none"/>
      </rPr>
      <t xml:space="preserve">V. Hasil Kalibrasi/ </t>
    </r>
    <r>
      <rPr>
        <rFont val="Arial"/>
        <b val="true"/>
        <i val="true"/>
        <strike val="false"/>
        <color rgb="FF000000"/>
        <sz val="12"/>
        <u val="none"/>
      </rPr>
      <t xml:space="preserve">Calibration Result</t>
    </r>
  </si>
  <si>
    <r>
      <rPr>
        <rFont val="Arial"/>
        <b val="true"/>
        <i val="false"/>
        <strike val="false"/>
        <color rgb="FF000000"/>
        <sz val="12"/>
        <u val="none"/>
      </rPr>
      <t xml:space="preserve">Keselamatan Kelistrikan/ </t>
    </r>
    <r>
      <rPr>
        <rFont val="Arial"/>
        <b val="true"/>
        <i val="true"/>
        <strike val="false"/>
        <color rgb="FF000000"/>
        <sz val="12"/>
        <u val="none"/>
      </rPr>
      <t xml:space="preserve">Electrical Safety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</si>
  <si>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Terlampir/ </t>
    </r>
    <r>
      <rPr>
        <rFont val="Arial"/>
        <b val="false"/>
        <i val="true"/>
        <strike val="false"/>
        <color rgb="FF000000"/>
        <sz val="12"/>
        <u val="none"/>
      </rPr>
      <t xml:space="preserve">Attached</t>
    </r>
  </si>
  <si>
    <r>
      <rPr>
        <rFont val="Arial"/>
        <b val="true"/>
        <i val="false"/>
        <strike val="false"/>
        <color rgb="FF000000"/>
        <sz val="12"/>
        <u val="none"/>
      </rPr>
      <t xml:space="preserve">Keseragaman dan akurasi suhu/ </t>
    </r>
    <r>
      <rPr>
        <rFont val="Arial"/>
        <b val="true"/>
        <i val="true"/>
        <strike val="false"/>
        <color rgb="FF000000"/>
        <sz val="12"/>
        <u val="none"/>
      </rPr>
      <t xml:space="preserve">Temperature Uniformity and Accuracy</t>
    </r>
  </si>
  <si>
    <r>
      <rPr>
        <rFont val="Arial"/>
        <b val="true"/>
        <i val="false"/>
        <strike val="false"/>
        <color rgb="FF000000"/>
        <sz val="12"/>
        <u val="none"/>
      </rPr>
      <t xml:space="preserve">Akurasi penunjukan temperatur inkubator/ </t>
    </r>
    <r>
      <rPr>
        <rFont val="Arial"/>
        <b val="true"/>
        <i val="true"/>
        <strike val="false"/>
        <color rgb="FF000000"/>
        <sz val="12"/>
        <u val="none"/>
      </rPr>
      <t xml:space="preserve">Temperature Indicator Accuracy</t>
    </r>
  </si>
  <si>
    <t>d</t>
  </si>
  <si>
    <r>
      <rPr>
        <rFont val="Arial"/>
        <b val="true"/>
        <i val="false"/>
        <strike val="false"/>
        <color rgb="FF000000"/>
        <sz val="12"/>
        <u val="none"/>
      </rPr>
      <t xml:space="preserve">Lonjakan Suhu/ </t>
    </r>
    <r>
      <rPr>
        <rFont val="Arial"/>
        <b val="true"/>
        <i val="true"/>
        <strike val="false"/>
        <color rgb="FF000000"/>
        <sz val="12"/>
        <u val="none"/>
      </rPr>
      <t xml:space="preserve">Temperature Overshoot</t>
    </r>
  </si>
  <si>
    <t>e</t>
  </si>
  <si>
    <r>
      <rPr>
        <rFont val="Arial"/>
        <b val="true"/>
        <i val="false"/>
        <strike val="false"/>
        <color rgb="FF000000"/>
        <sz val="12"/>
        <u val="none"/>
      </rPr>
      <t xml:space="preserve">Suhu Matras (°C)/ </t>
    </r>
    <r>
      <rPr>
        <rFont val="Arial"/>
        <b val="true"/>
        <i val="true"/>
        <strike val="false"/>
        <color rgb="FF000000"/>
        <sz val="12"/>
        <u val="none"/>
      </rPr>
      <t xml:space="preserve">Mattress Temperature (°C)</t>
    </r>
  </si>
  <si>
    <t>f</t>
  </si>
  <si>
    <r>
      <rPr>
        <rFont val="Arial"/>
        <b val="true"/>
        <i val="false"/>
        <strike val="false"/>
        <color rgb="FF000000"/>
        <sz val="12"/>
        <u val="none"/>
      </rPr>
      <t xml:space="preserve">Kecepatan Aliran Udara/ </t>
    </r>
    <r>
      <rPr>
        <rFont val="Arial"/>
        <b val="true"/>
        <i val="true"/>
        <strike val="false"/>
        <color rgb="FF000000"/>
        <sz val="12"/>
        <u val="none"/>
      </rPr>
      <t xml:space="preserve">Air Flow Rate</t>
    </r>
  </si>
  <si>
    <t>g</t>
  </si>
  <si>
    <r>
      <rPr>
        <rFont val="Arial"/>
        <b val="true"/>
        <i val="false"/>
        <strike val="false"/>
        <color rgb="FF000000"/>
        <sz val="12"/>
        <u val="none"/>
      </rPr>
      <t xml:space="preserve">Kebisingan/ </t>
    </r>
    <r>
      <rPr>
        <rFont val="Arial"/>
        <b val="true"/>
        <i val="true"/>
        <strike val="false"/>
        <color rgb="FF000000"/>
        <sz val="12"/>
        <u val="none"/>
      </rPr>
      <t xml:space="preserve">Noise Level</t>
    </r>
  </si>
  <si>
    <t>h</t>
  </si>
  <si>
    <r>
      <rPr>
        <rFont val="Arial"/>
        <b val="true"/>
        <i val="false"/>
        <strike val="false"/>
        <color rgb="FF000000"/>
        <sz val="12"/>
        <u val="none"/>
      </rPr>
      <t xml:space="preserve">Akurasi Kelembaban Relatif/ </t>
    </r>
    <r>
      <rPr>
        <rFont val="Arial"/>
        <b val="true"/>
        <i val="true"/>
        <strike val="false"/>
        <color rgb="FF000000"/>
        <sz val="12"/>
        <u val="none"/>
      </rPr>
      <t xml:space="preserve">Relative Humidity Accuracy</t>
    </r>
  </si>
  <si>
    <t>i</t>
  </si>
  <si>
    <r>
      <rPr>
        <rFont val="Arial"/>
        <b val="true"/>
        <i val="false"/>
        <strike val="false"/>
        <color rgb="FF000000"/>
        <sz val="12"/>
        <u val="none"/>
      </rPr>
      <t xml:space="preserve">Akurasi temperatur kulit dengan temperatur kontrol/ </t>
    </r>
    <r>
      <rPr>
        <rFont val="Arial"/>
        <b val="true"/>
        <i val="true"/>
        <strike val="false"/>
        <color rgb="FF000000"/>
        <sz val="12"/>
        <u val="none"/>
      </rPr>
      <t xml:space="preserve">Accuracy of Skin Temperature with Temperature Control</t>
    </r>
  </si>
  <si>
    <t>j</t>
  </si>
  <si>
    <r>
      <rPr>
        <rFont val="Arial"/>
        <b val="true"/>
        <i val="false"/>
        <strike val="false"/>
        <color rgb="FF000000"/>
        <sz val="12"/>
        <u val="none"/>
      </rPr>
      <t xml:space="preserve">Akurasi sensor temperatur kulit/ </t>
    </r>
    <r>
      <rPr>
        <rFont val="Arial"/>
        <b val="true"/>
        <i val="true"/>
        <strike val="false"/>
        <color rgb="FF000000"/>
        <sz val="12"/>
        <u val="none"/>
      </rPr>
      <t xml:space="preserve">Skin Temperature Sensor Accuracy</t>
    </r>
  </si>
  <si>
    <r>
      <rPr>
        <rFont val="Arial"/>
        <b val="true"/>
        <i val="false"/>
        <strike val="false"/>
        <color rgb="FF000000"/>
        <sz val="12"/>
        <u val="none"/>
      </rPr>
      <t xml:space="preserve">VII.</t>
    </r>
    <r>
      <rPr>
        <rFont val="Arial"/>
        <b val="true"/>
        <i val="false"/>
        <strike val="false"/>
        <color rgb="FF000000"/>
        <sz val="12"/>
        <u val="none"/>
      </rPr>
      <t xml:space="preserve">  Kesimpulan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</si>
  <si>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Berdasarkan hasil pemeriksaan dan pengukuran di atas, maka alat ini dinyatakan
</t>
    </r>
    <r>
      <rPr>
        <rFont val="Arial"/>
        <b val="false"/>
        <i val="true"/>
        <strike val="false"/>
        <color rgb="FF000000"/>
        <sz val="12"/>
        <u val="none"/>
      </rPr>
      <t xml:space="preserve">Based on the above inspection and measurement results, this equipment is declared </t>
    </r>
    <r>
      <rPr>
        <rFont val="Arial"/>
        <b val="true"/>
        <i val="true"/>
        <strike val="false"/>
        <color rgb="FF000000"/>
        <sz val="12"/>
        <u val="none"/>
      </rPr>
      <t xml:space="preserve">Fit for Use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</si>
  <si>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Sesuai Peraturan Menteri Kesehatan Republik Indonesia. Nomor 54 Tahun 2015 Tentang Pengujian Dan Kalibrasi Alat Kesehatan 
</t>
    </r>
    <r>
      <rPr>
        <rFont val="Arial"/>
        <b val="false"/>
        <i val="true"/>
        <strike val="false"/>
        <color rgb="FF000000"/>
        <sz val="12"/>
        <u val="none"/>
      </rPr>
      <t xml:space="preserve">In accordance with the Regulation of the Minisry of Health of the Republic of Indonesia Number 54-2015 concerning Testing and Calibration of Medical Devices.
</t>
    </r>
    <r>
      <rPr>
        <rFont val="Arial"/>
        <b val="false"/>
        <i val="false"/>
        <strike val="false"/>
        <color rgb="FF000000"/>
        <sz val="12"/>
        <u val="none"/>
      </rPr>
      <t xml:space="preserve">Ketidakpastian yang diberikan dalam sertifikat ini menggunakan basis distribusi normal dengan tingkat kepercayaan 95%, dengan faktor cakupan k = 2
</t>
    </r>
    <r>
      <rPr>
        <rFont val="Arial"/>
        <b val="false"/>
        <i val="true"/>
        <strike val="false"/>
        <color rgb="FF000000"/>
        <sz val="12"/>
        <u val="none"/>
      </rPr>
      <t xml:space="preserve">The uncertainty provided in this certificate is based on a normal distribution with a confidence level of 95%, with a coverage factor of k = 2.</t>
    </r>
  </si>
  <si>
    <r>
      <rPr>
        <rFont val="Arial"/>
        <b val="true"/>
        <i val="false"/>
        <strike val="false"/>
        <color rgb="FF000000"/>
        <sz val="12"/>
        <u val="none"/>
      </rPr>
      <t xml:space="preserve">VI.</t>
    </r>
    <r>
      <rPr>
        <rFont val="Arial"/>
        <b val="true"/>
        <i val="false"/>
        <strike val="false"/>
        <color rgb="FF000000"/>
        <sz val="12"/>
        <u val="none"/>
      </rPr>
      <t xml:space="preserve">    Pengamatan Kinerja </t>
    </r>
  </si>
  <si>
    <t xml:space="preserve">        a.     Pengujian Berulang</t>
  </si>
  <si>
    <t xml:space="preserve">                Terlampir</t>
  </si>
  <si>
    <t xml:space="preserve">        b.     Pengujian penyimpangan skala nominal</t>
  </si>
  <si>
    <t>Terlampir</t>
  </si>
  <si>
    <t xml:space="preserve">        c.    Pengujian Pembebanan tak sentris</t>
  </si>
  <si>
    <t>d.    Pengujian Histeris</t>
  </si>
  <si>
    <t xml:space="preserve">                   Terlampir</t>
  </si>
  <si>
    <t>a.</t>
  </si>
  <si>
    <r>
      <rPr>
        <rFont val="Arial"/>
        <b val="true"/>
        <i val="false"/>
        <strike val="false"/>
        <color rgb="FFFFFFFF"/>
        <sz val="12"/>
        <u val="none"/>
      </rPr>
      <t xml:space="preserve">Parameter/ </t>
    </r>
    <r>
      <rPr>
        <rFont val="Arial"/>
        <b val="true"/>
        <i val="true"/>
        <strike val="false"/>
        <color rgb="FFFFFFFF"/>
        <sz val="12"/>
        <u val="none"/>
      </rPr>
      <t xml:space="preserve">Parameter</t>
    </r>
  </si>
  <si>
    <r>
      <rPr>
        <rFont val="Arial"/>
        <b val="true"/>
        <i val="false"/>
        <strike val="false"/>
        <color rgb="FFFFFFFF"/>
        <sz val="12"/>
        <u val="none"/>
      </rPr>
      <t xml:space="preserve">Hasil/ </t>
    </r>
    <r>
      <rPr>
        <rFont val="Arial"/>
        <b val="true"/>
        <i val="true"/>
        <strike val="false"/>
        <color rgb="FFFFFFFF"/>
        <sz val="12"/>
        <u val="none"/>
      </rPr>
      <t xml:space="preserve">Result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</si>
  <si>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Resistansi Pembumian Protektif/ </t>
    </r>
    <r>
      <rPr>
        <rFont val="Arial"/>
        <b val="false"/>
        <i val="true"/>
        <strike val="false"/>
        <color rgb="FF000000"/>
        <sz val="12"/>
        <u val="none"/>
      </rPr>
      <t xml:space="preserve">Protective Earth Resistance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</si>
  <si>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Arus bocor peralatan/ </t>
    </r>
    <r>
      <rPr>
        <rFont val="Arial"/>
        <b val="false"/>
        <i val="true"/>
        <strike val="false"/>
        <color rgb="FF000000"/>
        <sz val="12"/>
        <u val="none"/>
      </rPr>
      <t xml:space="preserve">Equipment Leakage Current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</si>
  <si>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Arus bocor bagian yang diaplikasikan/ </t>
    </r>
    <r>
      <rPr>
        <rFont val="Arial"/>
        <b val="false"/>
        <i val="true"/>
        <strike val="false"/>
        <color rgb="FF000000"/>
        <sz val="12"/>
        <u val="none"/>
      </rPr>
      <t xml:space="preserve">Applied Part Leakage Current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</si>
  <si>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Resistansi isolasi/</t>
    </r>
    <r>
      <rPr>
        <rFont val="Arial"/>
        <b val="false"/>
        <i val="true"/>
        <strike val="false"/>
        <color rgb="FF000000"/>
        <sz val="12"/>
        <u val="none"/>
      </rPr>
      <t xml:space="preserve"> Insulation Resistance</t>
    </r>
  </si>
  <si>
    <t>b.</t>
  </si>
  <si>
    <r>
      <rPr>
        <rFont val="Arial"/>
        <b val="true"/>
        <i val="false"/>
        <strike val="false"/>
        <color rgb="FFFFFFFF"/>
        <sz val="12"/>
        <u val="none"/>
      </rPr>
      <t xml:space="preserve">Titik Ukur/ </t>
    </r>
    <r>
      <rPr>
        <rFont val="Arial"/>
        <b val="true"/>
        <i val="true"/>
        <strike val="false"/>
        <color rgb="FFFFFFFF"/>
        <sz val="12"/>
        <u val="none"/>
      </rPr>
      <t xml:space="preserve">Measurement Point</t>
    </r>
  </si>
  <si>
    <r>
      <rPr>
        <rFont val="Arial"/>
        <b val="true"/>
        <i val="false"/>
        <strike val="false"/>
        <color rgb="FFFFFFFF"/>
        <sz val="12"/>
        <u val="none"/>
      </rPr>
      <t xml:space="preserve">Koreksi terhadap T5 (°C)/ </t>
    </r>
    <r>
      <rPr>
        <rFont val="Arial"/>
        <b val="true"/>
        <i val="true"/>
        <strike val="false"/>
        <color rgb="FFFFFFFF"/>
        <sz val="12"/>
        <u val="none"/>
      </rPr>
      <t xml:space="preserve">Correction</t>
    </r>
  </si>
  <si>
    <r>
      <rPr>
        <rFont val="Arial"/>
        <b val="true"/>
        <i val="false"/>
        <strike val="false"/>
        <color rgb="FFFFFFFF"/>
        <sz val="12"/>
        <u val="none"/>
      </rPr>
      <t xml:space="preserve">Ketidakpastian/ </t>
    </r>
    <r>
      <rPr>
        <rFont val="Arial"/>
        <b val="true"/>
        <i val="true"/>
        <strike val="false"/>
        <color rgb="FFFFFFFF"/>
        <sz val="12"/>
        <u val="none"/>
      </rPr>
      <t xml:space="preserve">Uncertainty</t>
    </r>
  </si>
  <si>
    <r>
      <rPr>
        <rFont val="Arial"/>
        <b val="true"/>
        <i val="false"/>
        <strike val="false"/>
        <color rgb="FFFFFFFF"/>
        <sz val="12"/>
        <u val="none"/>
      </rPr>
      <t xml:space="preserve">Suhu (°C)/ </t>
    </r>
    <r>
      <rPr>
        <rFont val="Arial"/>
        <b val="true"/>
        <i val="true"/>
        <strike val="false"/>
        <color rgb="FFFFFFFF"/>
        <sz val="12"/>
        <u val="none"/>
      </rPr>
      <t xml:space="preserve">Temperature</t>
    </r>
  </si>
  <si>
    <t>c.</t>
  </si>
  <si>
    <r>
      <rPr>
        <rFont val="Arial"/>
        <b val="true"/>
        <i val="false"/>
        <strike val="false"/>
        <color rgb="FFFFFFFF"/>
        <sz val="12"/>
        <u val="none"/>
      </rPr>
      <t xml:space="preserve">Koreksi (°C)/ </t>
    </r>
    <r>
      <rPr>
        <rFont val="Arial"/>
        <b val="true"/>
        <i val="true"/>
        <strike val="false"/>
        <color rgb="FFFFFFFF"/>
        <sz val="12"/>
        <u val="none"/>
      </rPr>
      <t xml:space="preserve">Correction</t>
    </r>
  </si>
  <si>
    <t>d.</t>
  </si>
  <si>
    <r>
      <rPr>
        <rFont val="Arial"/>
        <b val="true"/>
        <i val="false"/>
        <strike val="false"/>
        <color rgb="FFFFFFFF"/>
        <sz val="12"/>
        <u val="none"/>
      </rPr>
      <t xml:space="preserve">Penunjukan (°C)/ </t>
    </r>
    <r>
      <rPr>
        <rFont val="Arial"/>
        <b val="true"/>
        <i val="true"/>
        <strike val="false"/>
        <color rgb="FFFFFFFF"/>
        <sz val="12"/>
        <u val="none"/>
      </rPr>
      <t xml:space="preserve">Reading</t>
    </r>
  </si>
  <si>
    <r>
      <rPr>
        <rFont val="Arial"/>
        <b val="true"/>
        <i val="false"/>
        <strike val="false"/>
        <color rgb="FFFFFFFF"/>
        <sz val="12"/>
        <u val="none"/>
      </rPr>
      <t xml:space="preserve">Ambang Atas/ </t>
    </r>
    <r>
      <rPr>
        <rFont val="Arial"/>
        <b val="true"/>
        <i val="true"/>
        <strike val="false"/>
        <color rgb="FFFFFFFF"/>
        <sz val="12"/>
        <u val="none"/>
      </rPr>
      <t xml:space="preserve">Threshold Limits</t>
    </r>
  </si>
  <si>
    <t>≤ 38 °C</t>
  </si>
  <si>
    <t>e.</t>
  </si>
  <si>
    <r>
      <rPr>
        <rFont val="Arial"/>
        <b val="false"/>
        <i val="false"/>
        <strike val="false"/>
        <color rgb="FF000000"/>
        <sz val="12"/>
        <u val="none"/>
      </rPr>
      <t xml:space="preserve">Sensor Temperatur Matras/ </t>
    </r>
    <r>
      <rPr>
        <rFont val="Arial"/>
        <b val="false"/>
        <i val="true"/>
        <strike val="false"/>
        <color rgb="FF000000"/>
        <sz val="12"/>
        <u val="none"/>
      </rPr>
      <t xml:space="preserve">Mattress Temperature</t>
    </r>
  </si>
  <si>
    <t>f.</t>
  </si>
  <si>
    <r>
      <rPr>
        <rFont val="Arial"/>
        <b val="true"/>
        <i val="false"/>
        <strike val="false"/>
        <color rgb="FFFFFFFF"/>
        <sz val="12"/>
        <u val="none"/>
      </rPr>
      <t xml:space="preserve">Penunjukan (m/s)/ </t>
    </r>
    <r>
      <rPr>
        <rFont val="Arial"/>
        <b val="true"/>
        <i val="true"/>
        <strike val="false"/>
        <color rgb="FFFFFFFF"/>
        <sz val="12"/>
        <u val="none"/>
      </rPr>
      <t xml:space="preserve">Reading</t>
    </r>
  </si>
  <si>
    <t>Airflow Sensor</t>
  </si>
  <si>
    <t>g.</t>
  </si>
  <si>
    <t>Sound level Sensor</t>
  </si>
  <si>
    <t>h.</t>
  </si>
  <si>
    <r>
      <rPr>
        <rFont val="Arial"/>
        <b val="true"/>
        <i val="false"/>
        <strike val="false"/>
        <color rgb="FFFFFFFF"/>
        <sz val="12"/>
        <u val="none"/>
      </rPr>
      <t xml:space="preserve">Koreksi (%)/ </t>
    </r>
    <r>
      <rPr>
        <rFont val="Arial"/>
        <b val="true"/>
        <i val="true"/>
        <strike val="false"/>
        <color rgb="FFFFFFFF"/>
        <sz val="12"/>
        <u val="none"/>
      </rPr>
      <t xml:space="preserve">Correction</t>
    </r>
  </si>
  <si>
    <r>
      <rPr>
        <rFont val="Arial"/>
        <b val="true"/>
        <i val="false"/>
        <strike val="false"/>
        <color rgb="FFFFFFFF"/>
        <sz val="12"/>
        <u val="none"/>
      </rPr>
      <t xml:space="preserve">Kelembaban (%)/ </t>
    </r>
    <r>
      <rPr>
        <rFont val="Arial"/>
        <b val="true"/>
        <i val="true"/>
        <strike val="false"/>
        <color rgb="FFFFFFFF"/>
        <sz val="12"/>
        <u val="none"/>
      </rPr>
      <t xml:space="preserve">Humidity</t>
    </r>
  </si>
  <si>
    <t>i.</t>
  </si>
  <si>
    <r>
      <rPr>
        <rFont val="Arial"/>
        <b val="true"/>
        <i val="false"/>
        <strike val="false"/>
        <color rgb="FFFFFFFF"/>
        <sz val="12"/>
        <u val="none"/>
      </rPr>
      <t xml:space="preserve">Display pembacaan skin probe (°C)/ </t>
    </r>
    <r>
      <rPr>
        <rFont val="Arial"/>
        <b val="true"/>
        <i val="true"/>
        <strike val="false"/>
        <color rgb="FFFFFFFF"/>
        <sz val="12"/>
        <u val="none"/>
      </rPr>
      <t xml:space="preserve">Skin Probe Reading</t>
    </r>
  </si>
  <si>
    <t>Toleransi/ Tolerance</t>
  </si>
  <si>
    <t>≤ 0,7 °C</t>
  </si>
  <si>
    <t>j.</t>
  </si>
  <si>
    <t>Koreksi (°C)/ Correction</t>
  </si>
  <si>
    <t>± 0,3 °C</t>
  </si>
  <si>
    <t xml:space="preserve"> INTERPOLASI DAN REGRESI</t>
  </si>
  <si>
    <t>Xo</t>
  </si>
  <si>
    <t>Yo</t>
  </si>
  <si>
    <t>Y = Yo + (Y1-Yo)/(X1-Xo)*(X-Xo)</t>
  </si>
  <si>
    <t>X</t>
  </si>
  <si>
    <t>Y</t>
  </si>
  <si>
    <t>Type</t>
  </si>
  <si>
    <t>Incu II</t>
  </si>
  <si>
    <t>X1</t>
  </si>
  <si>
    <t>Y1</t>
  </si>
  <si>
    <t>INTERPOLASI SUHU SETTING 32⁰ C</t>
  </si>
  <si>
    <t>INTERPOLASI SUHU SETTING 36⁰ C</t>
  </si>
  <si>
    <t>INTERPOLASI KESTABILAN SUHU 32⁰ C</t>
  </si>
  <si>
    <t>Sensor T1 pada  incu 2</t>
  </si>
  <si>
    <t>Penunjukan Standar</t>
  </si>
  <si>
    <t>uncert</t>
  </si>
  <si>
    <t>MAX Sensor T5 pada  incu 2</t>
  </si>
  <si>
    <r>
      <rPr>
        <rFont val="Calibri"/>
        <b val="false"/>
        <i val="false"/>
        <strike val="false"/>
        <color rgb="FF000000"/>
        <sz val="11"/>
        <u val="none"/>
      </rPr>
      <t xml:space="preserve">⁰</t>
    </r>
    <r>
      <rPr>
        <rFont val="Calibri Light"/>
        <b val="false"/>
        <i val="false"/>
        <strike val="false"/>
        <color rgb="FF000000"/>
        <sz val="11"/>
        <u val="none"/>
      </rPr>
      <t xml:space="preserve"> C</t>
    </r>
  </si>
  <si>
    <t>INTERPOLASI KESTABILAN SUHU 36⁰ C</t>
  </si>
  <si>
    <t xml:space="preserve">Sensor T2 pada incu2 </t>
  </si>
  <si>
    <t>Sensor T3 pada incu 1 dan incu 2</t>
  </si>
  <si>
    <t>MIN Sensor T5 pada  incu 2</t>
  </si>
  <si>
    <t>Sensor T4 pada incu 2</t>
  </si>
  <si>
    <t>Sensor T5 pada incu 2 (T tengah)</t>
  </si>
  <si>
    <t>Sensor Temperatur Kulit</t>
  </si>
  <si>
    <t xml:space="preserve">INTERPOLASI Suhu Matras </t>
  </si>
  <si>
    <t>Kelembaban</t>
  </si>
  <si>
    <t>Sensor Type K</t>
  </si>
  <si>
    <t>SN</t>
  </si>
  <si>
    <t>ktps</t>
  </si>
  <si>
    <t>INTERPOLASI Overshut</t>
  </si>
  <si>
    <t>Sensor Tengah T5</t>
  </si>
  <si>
    <t xml:space="preserve">HASIL REKALIBRASI </t>
  </si>
  <si>
    <t>Nomor seri</t>
  </si>
  <si>
    <t>Ketertelusuran</t>
  </si>
  <si>
    <t>LK-110-IDN</t>
  </si>
  <si>
    <t>(BPFK)</t>
  </si>
  <si>
    <t>(Kaliman)</t>
  </si>
  <si>
    <t>Puslit Metrologi LIPI</t>
  </si>
  <si>
    <t>(LIPI)</t>
  </si>
  <si>
    <t>LK-023-IDN</t>
  </si>
  <si>
    <t>( Sucofindo)</t>
  </si>
  <si>
    <t>suhu</t>
  </si>
  <si>
    <r>
      <rPr>
        <rFont val="Symbol"/>
        <b val="false"/>
        <i val="false"/>
        <strike val="false"/>
        <color rgb="FF000000"/>
        <sz val="11"/>
        <u val="none"/>
      </rPr>
      <t xml:space="preserve">°</t>
    </r>
    <r>
      <rPr>
        <rFont val="Calibri Light"/>
        <b val="false"/>
        <i val="false"/>
        <strike val="false"/>
        <color rgb="FF000000"/>
        <sz val="11"/>
        <u val="none"/>
      </rPr>
      <t xml:space="preserve">C</t>
    </r>
  </si>
  <si>
    <t>tanggal Kalibrasi</t>
  </si>
  <si>
    <t>Lab. Kalibrasi</t>
  </si>
  <si>
    <t>Model/type</t>
  </si>
  <si>
    <t>Serial Number</t>
  </si>
  <si>
    <t>dummy</t>
  </si>
  <si>
    <t>koreksi</t>
  </si>
  <si>
    <t>Nilai Sebenarnya</t>
  </si>
  <si>
    <t>regresi</t>
  </si>
  <si>
    <t>HASIL KALIBRASI</t>
  </si>
  <si>
    <t xml:space="preserve">Tgl. Kalibrasi </t>
  </si>
  <si>
    <t>4 Desember 2023</t>
  </si>
  <si>
    <t>(PT. Kaliman)</t>
  </si>
  <si>
    <t>Live to Netral</t>
  </si>
  <si>
    <t>Penunjukan Alat</t>
  </si>
  <si>
    <t xml:space="preserve">Koreksi </t>
  </si>
  <si>
    <t>slope b =</t>
  </si>
  <si>
    <t>= intersept : a</t>
  </si>
  <si>
    <t>standard deviation of slope :</t>
  </si>
  <si>
    <t>= standard deviation of intercept</t>
  </si>
  <si>
    <t>Coefficient of determination : r2</t>
  </si>
  <si>
    <t>= standard error of regression</t>
  </si>
  <si>
    <t>Fisher F-statistics</t>
  </si>
  <si>
    <t>= Degree of the regression</t>
  </si>
  <si>
    <t>Sum of square due to regression</t>
  </si>
  <si>
    <t>= sum of square due to residual</t>
  </si>
  <si>
    <t>Netral to Earth</t>
  </si>
  <si>
    <t>Live to Earth</t>
  </si>
  <si>
    <t>FNLO9T47WVK</t>
  </si>
  <si>
    <t>17 Januari 2024</t>
  </si>
  <si>
    <t>Suhu</t>
  </si>
  <si>
    <r>
      <rPr>
        <rFont val="Calibri"/>
        <b val="false"/>
        <i val="false"/>
        <strike val="false"/>
        <color rgb="FF000000"/>
        <sz val="11"/>
        <u val="none"/>
      </rPr>
      <t xml:space="preserve">°</t>
    </r>
    <r>
      <rPr>
        <rFont val="Calibri"/>
        <b val="false"/>
        <i val="false"/>
        <strike val="false"/>
        <color rgb="FF000000"/>
        <sz val="11"/>
        <u val="none"/>
      </rPr>
      <t xml:space="preserve">C</t>
    </r>
  </si>
</sst>
</file>

<file path=xl/styles.xml><?xml version="1.0" encoding="utf-8"?>
<styleSheet xmlns="http://schemas.openxmlformats.org/spreadsheetml/2006/main" xml:space="preserve">
  <numFmts count="7">
    <numFmt numFmtId="164" formatCode="dd&quot;-&quot;mmm&quot;-&quot;yyyy"/>
    <numFmt numFmtId="165" formatCode="0.0"/>
    <numFmt numFmtId="166" formatCode="0.00000"/>
    <numFmt numFmtId="167" formatCode="0.000"/>
    <numFmt numFmtId="168" formatCode="0.00_ "/>
    <numFmt numFmtId="169" formatCode="0.0_ "/>
    <numFmt numFmtId="170" formatCode="[$-421]dd\ mmmm\ yyyy"/>
  </numFmts>
  <fonts count="28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244061"/>
      <name val="Arial"/>
    </font>
    <font>
      <b val="0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366092"/>
      <name val="Arial"/>
    </font>
    <font>
      <b val="1"/>
      <i val="0"/>
      <strike val="0"/>
      <u val="none"/>
      <sz val="12"/>
      <color rgb="FF1F3864"/>
      <name val="Arial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2"/>
      <color rgb="FF000000"/>
      <name val="Noto Sans Symbols"/>
    </font>
    <font>
      <b val="0"/>
      <i val="0"/>
      <strike val="0"/>
      <u val="none"/>
      <sz val="12"/>
      <color rgb="FFFF0000"/>
      <name val="Arial"/>
    </font>
    <font>
      <b val="0"/>
      <i val="0"/>
      <strike val="1"/>
      <u val="none"/>
      <sz val="12"/>
      <color rgb="FF000000"/>
      <name val="Arial"/>
    </font>
    <font>
      <b val="0"/>
      <i val="0"/>
      <strike val="0"/>
      <u val="none"/>
      <sz val="12"/>
      <color rgb="FF244061"/>
      <name val="Arial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2"/>
      <color rgb="FFFFFFFF"/>
      <name val="Arial"/>
    </font>
    <font>
      <b val="0"/>
      <i val="0"/>
      <strike val="0"/>
      <u val="none"/>
      <sz val="9"/>
      <color rgb="FF000000"/>
      <name val="Calibri"/>
    </font>
    <font>
      <b val="0"/>
      <i val="1"/>
      <strike val="0"/>
      <u val="none"/>
      <sz val="9"/>
      <color rgb="FF000000"/>
      <name val="Calibri"/>
    </font>
    <font>
      <b val="1"/>
      <i val="0"/>
      <strike val="0"/>
      <u val="none"/>
      <sz val="24"/>
      <color rgb="FFFFFF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1"/>
      <color rgb="FF000000"/>
      <name val="Noto Sans Symbols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single"/>
      <sz val="12"/>
      <color rgb="FF000000"/>
      <name val="Arial"/>
    </font>
    <font>
      <b val="1"/>
      <i val="0"/>
      <strike val="0"/>
      <u val="none"/>
      <sz val="24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1C4587"/>
        <bgColor rgb="FF1C4587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rgb="FF969696"/>
        <bgColor rgb="FF969696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0000"/>
      </patternFill>
    </fill>
  </fills>
  <borders count="5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/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0"/>
    <xf xfId="0" fontId="2" numFmtId="0" fillId="0" borderId="1" applyFont="1" applyNumberFormat="0" applyFill="0" applyBorder="1" applyAlignment="0"/>
    <xf xfId="0" fontId="2" numFmtId="0" fillId="0" borderId="2" applyFont="1" applyNumberFormat="0" applyFill="0" applyBorder="1" applyAlignment="0"/>
    <xf xfId="0" fontId="2" numFmtId="0" fillId="3" borderId="2" applyFont="1" applyNumberFormat="0" applyFill="1" applyBorder="1" applyAlignment="0"/>
    <xf xfId="0" fontId="2" numFmtId="0" fillId="3" borderId="2" applyFont="1" applyNumberFormat="0" applyFill="1" applyBorder="1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2" numFmtId="164" fillId="3" borderId="1" applyFont="1" applyNumberFormat="1" applyFill="1" applyBorder="1" applyAlignment="1">
      <alignment horizontal="left" vertical="center" textRotation="0" wrapText="false" shrinkToFit="false"/>
    </xf>
    <xf xfId="0" fontId="2" numFmtId="164" fillId="0" borderId="2" applyFont="1" applyNumberFormat="1" applyFill="0" applyBorder="1" applyAlignment="1">
      <alignment horizontal="left" vertical="bottom" textRotation="0" wrapText="false" shrinkToFit="false"/>
    </xf>
    <xf xfId="0" fontId="2" numFmtId="15" fillId="0" borderId="2" applyFont="1" applyNumberFormat="1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3" borderId="1" applyFont="1" applyNumberFormat="0" applyFill="1" applyBorder="1" applyAlignment="1">
      <alignment horizontal="left" vertical="bottom" textRotation="0" wrapText="false" shrinkToFit="false"/>
    </xf>
    <xf xfId="0" fontId="2" numFmtId="0" fillId="3" borderId="1" applyFont="1" applyNumberFormat="0" applyFill="1" applyBorder="1" applyAlignment="1">
      <alignment horizontal="left" vertical="bottom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3" numFmtId="0" fillId="4" borderId="3" applyFont="1" applyNumberFormat="0" applyFill="1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5" numFmtId="0" fillId="0" borderId="3" applyFont="1" applyNumberFormat="0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tru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3" applyFont="1" applyNumberFormat="0" applyFill="0" applyBorder="1" applyAlignment="1">
      <alignment vertical="center" textRotation="0" wrapText="true" shrinkToFit="false"/>
    </xf>
    <xf xfId="0" fontId="2" numFmtId="49" fillId="0" borderId="3" applyFont="1" applyNumberFormat="1" applyFill="0" applyBorder="1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3" applyFont="1" applyNumberFormat="0" applyFill="0" applyBorder="1" applyAlignment="1">
      <alignment horizontal="right" vertical="center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2" numFmtId="0" fillId="0" borderId="3" applyFont="1" applyNumberFormat="0" applyFill="0" applyBorder="1" applyAlignment="0"/>
    <xf xfId="0" fontId="3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center" textRotation="0" wrapText="false" shrinkToFit="false"/>
    </xf>
    <xf xfId="0" fontId="2" numFmtId="0" fillId="0" borderId="3" applyFont="1" applyNumberFormat="0" applyFill="0" applyBorder="1" applyAlignment="1">
      <alignment horizontal="center" vertical="center" textRotation="0" wrapText="false" shrinkToFit="false"/>
    </xf>
    <xf xfId="0" fontId="2" numFmtId="0" fillId="0" borderId="3" applyFont="1" applyNumberFormat="0" applyFill="0" applyBorder="1" applyAlignment="1">
      <alignment horizontal="left"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9" numFmtId="0" fillId="0" borderId="0" applyFont="1" applyNumberFormat="0" applyFill="0" applyBorder="0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8" numFmtId="49" fillId="0" borderId="0" applyFont="1" applyNumberFormat="1" applyFill="0" applyBorder="0" applyAlignment="1">
      <alignment vertical="center" textRotation="0" wrapText="true" shrinkToFit="false"/>
    </xf>
    <xf xfId="0" fontId="9" numFmtId="49" fillId="0" borderId="0" applyFont="1" applyNumberFormat="1" applyFill="0" applyBorder="0" applyAlignment="1">
      <alignment horizontal="right" vertical="bottom" textRotation="0" wrapText="true" shrinkToFit="false"/>
    </xf>
    <xf xfId="0" fontId="8" numFmtId="49" fillId="0" borderId="0" applyFont="1" applyNumberFormat="1" applyFill="0" applyBorder="0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9" fillId="0" borderId="0" applyFont="1" applyNumberFormat="1" applyFill="0" applyBorder="0" applyAlignment="1">
      <alignment horizontal="center" vertical="bottom" textRotation="0" wrapText="false" shrinkToFit="false"/>
    </xf>
    <xf xfId="0" fontId="2" numFmtId="0" fillId="0" borderId="3" applyFont="1" applyNumberFormat="0" applyFill="0" applyBorder="1" applyAlignment="1">
      <alignment horizontal="center" vertical="bottom" textRotation="0" wrapText="false" shrinkToFit="false"/>
    </xf>
    <xf xfId="0" fontId="2" numFmtId="9" fillId="0" borderId="3" applyFont="1" applyNumberFormat="1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/>
    <xf xfId="0" fontId="9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4" applyFont="1" applyNumberFormat="0" applyFill="0" applyBorder="1" applyAlignment="1">
      <alignment horizontal="center" vertical="top" textRotation="0" wrapText="true" shrinkToFit="false"/>
    </xf>
    <xf xfId="0" fontId="3" numFmtId="0" fillId="0" borderId="5" applyFont="1" applyNumberFormat="0" applyFill="0" applyBorder="1" applyAlignment="1">
      <alignment horizontal="center" vertical="top" textRotation="0" wrapText="false" shrinkToFit="false"/>
    </xf>
    <xf xfId="0" fontId="3" numFmtId="0" fillId="0" borderId="6" applyFont="1" applyNumberFormat="0" applyFill="0" applyBorder="1" applyAlignment="1">
      <alignment horizontal="center" vertical="top" textRotation="0" wrapText="true" shrinkToFit="false"/>
    </xf>
    <xf xfId="0" fontId="3" numFmtId="164" fillId="0" borderId="7" applyFont="1" applyNumberFormat="1" applyFill="0" applyBorder="1" applyAlignment="1">
      <alignment horizontal="center" vertical="bottom" textRotation="0" wrapText="false" shrinkToFit="false"/>
    </xf>
    <xf xfId="0" fontId="3" numFmtId="0" fillId="0" borderId="8" applyFont="1" applyNumberFormat="0" applyFill="0" applyBorder="1" applyAlignment="1">
      <alignment horizontal="center" vertical="center" textRotation="0" wrapText="false" shrinkToFit="false"/>
    </xf>
    <xf xfId="0" fontId="3" numFmtId="0" fillId="0" borderId="8" applyFont="1" applyNumberFormat="0" applyFill="0" applyBorder="1" applyAlignment="1">
      <alignment horizontal="center" vertical="center" textRotation="0" wrapText="true" shrinkToFit="false"/>
    </xf>
    <xf xfId="0" fontId="3" quotePrefix="1" numFmtId="0" fillId="0" borderId="8" applyFont="1" applyNumberFormat="0" applyFill="0" applyBorder="1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3" numFmtId="0" fillId="0" borderId="9" applyFont="1" applyNumberFormat="0" applyFill="0" applyBorder="1" applyAlignment="0"/>
    <xf xfId="0" fontId="2" numFmtId="0" fillId="0" borderId="10" applyFont="1" applyNumberFormat="0" applyFill="0" applyBorder="1" applyAlignment="0"/>
    <xf xfId="0" fontId="2" numFmtId="0" fillId="0" borderId="11" applyFont="1" applyNumberFormat="0" applyFill="0" applyBorder="1" applyAlignment="1">
      <alignment vertical="center" textRotation="0" wrapText="false" shrinkToFit="false"/>
    </xf>
    <xf xfId="0" fontId="2" numFmtId="0" fillId="0" borderId="11" applyFont="1" applyNumberFormat="0" applyFill="0" applyBorder="1" applyAlignment="0"/>
    <xf xfId="0" fontId="3" numFmtId="0" fillId="0" borderId="11" applyFont="1" applyNumberFormat="0" applyFill="0" applyBorder="1" applyAlignment="1">
      <alignment vertical="center" textRotation="0" wrapText="false" shrinkToFit="false"/>
    </xf>
    <xf xfId="0" fontId="3" numFmtId="0" fillId="0" borderId="12" applyFont="1" applyNumberFormat="0" applyFill="0" applyBorder="1" applyAlignment="0"/>
    <xf xfId="0" fontId="2" numFmtId="0" fillId="0" borderId="13" applyFont="1" applyNumberFormat="0" applyFill="0" applyBorder="1" applyAlignment="0"/>
    <xf xfId="0" fontId="3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12" applyFont="1" applyNumberFormat="0" applyFill="0" applyBorder="1" applyAlignment="0"/>
    <xf xfId="0" fontId="2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5" numFmtId="0" fillId="5" borderId="3" applyFont="1" applyNumberFormat="0" applyFill="1" applyBorder="1" applyAlignment="1">
      <alignment horizontal="center" vertical="center" textRotation="0" wrapText="false" shrinkToFit="false"/>
    </xf>
    <xf xfId="0" fontId="2" numFmtId="0" fillId="5" borderId="3" applyFont="1" applyNumberFormat="0" applyFill="1" applyBorder="1" applyAlignment="1">
      <alignment horizontal="center" vertical="center" textRotation="0" wrapText="false" shrinkToFit="false"/>
    </xf>
    <xf xfId="0" fontId="2" numFmtId="0" fillId="3" borderId="3" applyFont="1" applyNumberFormat="0" applyFill="1" applyBorder="1" applyAlignment="1">
      <alignment horizontal="center" vertical="center" textRotation="0" wrapText="false" shrinkToFit="false"/>
    </xf>
    <xf xfId="0" fontId="2" numFmtId="0" fillId="5" borderId="3" applyFont="1" applyNumberFormat="0" applyFill="1" applyBorder="1" applyAlignment="1">
      <alignment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false" shrinkToFit="false"/>
    </xf>
    <xf xfId="0" fontId="2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9" fillId="0" borderId="3" applyFont="1" applyNumberFormat="1" applyFill="0" applyBorder="1" applyAlignment="1">
      <alignment horizontal="center" vertical="center" textRotation="0" wrapText="true" shrinkToFit="false"/>
    </xf>
    <xf xfId="0" fontId="2" numFmtId="0" fillId="0" borderId="14" applyFont="1" applyNumberFormat="0" applyFill="0" applyBorder="1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165" fillId="0" borderId="0" applyFont="1" applyNumberFormat="1" applyFill="0" applyBorder="0" applyAlignment="1">
      <alignment vertical="center" textRotation="0" wrapText="false" shrinkToFit="false"/>
    </xf>
    <xf xfId="0" fontId="2" numFmtId="166" fillId="0" borderId="0" applyFont="1" applyNumberFormat="1" applyFill="0" applyBorder="0" applyAlignment="1">
      <alignment vertical="center" textRotation="0" wrapText="false" shrinkToFit="false"/>
    </xf>
    <xf xfId="0" fontId="2" numFmtId="2" fillId="0" borderId="3" applyFont="1" applyNumberFormat="1" applyFill="0" applyBorder="1" applyAlignment="1">
      <alignment horizontal="center" vertical="center" textRotation="0" wrapText="false" shrinkToFit="false"/>
    </xf>
    <xf xfId="0" fontId="12" numFmtId="0" fillId="0" borderId="3" applyFont="1" applyNumberFormat="0" applyFill="0" applyBorder="1" applyAlignment="1">
      <alignment horizontal="center" vertical="center" textRotation="0" wrapText="false" shrinkToFit="false"/>
    </xf>
    <xf xfId="0" fontId="1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5" fillId="0" borderId="3" applyFont="1" applyNumberFormat="1" applyFill="0" applyBorder="1" applyAlignment="1">
      <alignment horizontal="center" vertical="center" textRotation="0" wrapText="false" shrinkToFit="false"/>
    </xf>
    <xf xfId="0" fontId="2" numFmtId="2" fillId="0" borderId="3" applyFont="1" applyNumberFormat="1" applyFill="0" applyBorder="1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1">
      <alignment horizontal="left" vertical="bottom" textRotation="0" wrapText="false" shrinkToFit="false"/>
    </xf>
    <xf xfId="0" fontId="14" numFmtId="0" fillId="6" borderId="0" applyFont="1" applyNumberFormat="0" applyFill="1" applyBorder="0" applyAlignment="1">
      <alignment horizontal="center" vertical="center" textRotation="0" wrapText="false" shrinkToFit="false"/>
    </xf>
    <xf xfId="0" fontId="13" numFmtId="0" fillId="0" borderId="0" applyFont="1" applyNumberFormat="0" applyFill="0" applyBorder="0" applyAlignment="0"/>
    <xf xfId="0" fontId="1" numFmtId="0" fillId="0" borderId="1" applyFont="1" applyNumberFormat="0" applyFill="0" applyBorder="1" applyAlignment="0"/>
    <xf xfId="0" fontId="13" numFmtId="0" fillId="7" borderId="15" applyFont="1" applyNumberFormat="0" applyFill="1" applyBorder="1" applyAlignment="1">
      <alignment horizontal="center" vertical="bottom" textRotation="0" wrapText="false" shrinkToFit="false"/>
    </xf>
    <xf xfId="0" fontId="13" numFmtId="0" fillId="7" borderId="3" applyFont="1" applyNumberFormat="0" applyFill="1" applyBorder="1" applyAlignment="1">
      <alignment horizontal="center" vertical="bottom" textRotation="0" wrapText="false" shrinkToFit="false"/>
    </xf>
    <xf xfId="0" fontId="13" numFmtId="0" fillId="7" borderId="16" applyFont="1" applyNumberFormat="0" applyFill="1" applyBorder="1" applyAlignment="1">
      <alignment horizontal="center" vertical="bottom" textRotation="0" wrapText="false" shrinkToFit="false"/>
    </xf>
    <xf xfId="0" fontId="13" numFmtId="0" fillId="0" borderId="15" applyFont="1" applyNumberFormat="0" applyFill="0" applyBorder="1" applyAlignment="1">
      <alignment horizontal="center" vertical="bottom" textRotation="0" wrapText="false" shrinkToFit="false"/>
    </xf>
    <xf xfId="0" fontId="13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0" fillId="0" borderId="15" applyFont="1" applyNumberFormat="0" applyFill="0" applyBorder="1" applyAlignment="0"/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2" fillId="0" borderId="15" applyFont="1" applyNumberFormat="1" applyFill="0" applyBorder="1" applyAlignment="0"/>
    <xf xfId="0" fontId="1" numFmtId="1" fillId="0" borderId="15" applyFont="1" applyNumberFormat="1" applyFill="0" applyBorder="1" applyAlignment="0"/>
    <xf xfId="0" fontId="1" numFmtId="11" fillId="0" borderId="3" applyFont="1" applyNumberFormat="1" applyFill="0" applyBorder="1" applyAlignment="0"/>
    <xf xfId="0" fontId="15" numFmtId="0" fillId="0" borderId="15" applyFont="1" applyNumberFormat="0" applyFill="0" applyBorder="1" applyAlignment="0"/>
    <xf xfId="0" fontId="1" numFmtId="166" fillId="0" borderId="15" applyFont="1" applyNumberFormat="1" applyFill="0" applyBorder="1" applyAlignment="1">
      <alignment horizontal="right" vertical="bottom" textRotation="0" wrapText="false" shrinkToFit="false"/>
    </xf>
    <xf xfId="0" fontId="1" numFmtId="0" fillId="0" borderId="2" applyFont="1" applyNumberFormat="0" applyFill="0" applyBorder="1" applyAlignment="0"/>
    <xf xfId="0" fontId="1" numFmtId="2" fillId="0" borderId="3" applyFont="1" applyNumberFormat="1" applyFill="0" applyBorder="1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166" fillId="0" borderId="15" applyFont="1" applyNumberFormat="1" applyFill="0" applyBorder="1" applyAlignment="0"/>
    <xf xfId="0" fontId="13" numFmtId="0" fillId="0" borderId="16" applyFont="1" applyNumberFormat="0" applyFill="0" applyBorder="1" applyAlignment="1">
      <alignment horizontal="center" vertical="bottom" textRotation="0" wrapText="false" shrinkToFit="false"/>
    </xf>
    <xf xfId="0" fontId="13" numFmtId="0" fillId="7" borderId="0" applyFont="1" applyNumberFormat="0" applyFill="1" applyBorder="0" applyAlignment="1">
      <alignment horizontal="center" vertical="bottom" textRotation="0" wrapText="false" shrinkToFit="false"/>
    </xf>
    <xf xfId="0" fontId="1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2" fillId="0" borderId="0" applyFont="1" applyNumberFormat="1" applyFill="0" applyBorder="0" applyAlignment="0"/>
    <xf xfId="0" fontId="1" numFmtId="2" fillId="6" borderId="15" applyFont="1" applyNumberFormat="1" applyFill="1" applyBorder="1" applyAlignment="0"/>
    <xf xfId="0" fontId="1" numFmtId="2" fillId="0" borderId="15" applyFont="1" applyNumberFormat="1" applyFill="0" applyBorder="1" applyAlignment="1">
      <alignment horizontal="right" vertical="bottom" textRotation="0" wrapText="false" shrinkToFit="false"/>
    </xf>
    <xf xfId="0" fontId="1" numFmtId="165" fillId="0" borderId="15" applyFont="1" applyNumberFormat="1" applyFill="0" applyBorder="1" applyAlignment="0"/>
    <xf xfId="0" fontId="13" numFmtId="0" fillId="0" borderId="0" applyFont="1" applyNumberFormat="0" applyFill="0" applyBorder="0" applyAlignment="1">
      <alignment vertical="center" textRotation="0" wrapText="false" shrinkToFit="false"/>
    </xf>
    <xf xfId="0" fontId="13" numFmtId="1" fillId="0" borderId="0" applyFont="1" applyNumberFormat="1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14" fillId="0" borderId="0" applyFont="1" applyNumberFormat="1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3" borderId="0" applyFont="1" applyNumberFormat="0" applyFill="1" applyBorder="0" applyAlignment="0"/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16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5" fillId="0" borderId="0" applyFont="1" applyNumberFormat="1" applyFill="0" applyBorder="0" applyAlignment="0"/>
    <xf xfId="0" fontId="2" numFmtId="3" fillId="0" borderId="0" applyFont="1" applyNumberFormat="1" applyFill="0" applyBorder="0" applyAlignment="0"/>
    <xf xfId="0" fontId="2" numFmtId="0" fillId="3" borderId="0" applyFont="1" applyNumberFormat="0" applyFill="1" applyBorder="0" applyAlignment="0"/>
    <xf xfId="0" fontId="3" numFmtId="0" fillId="3" borderId="0" applyFont="1" applyNumberFormat="0" applyFill="1" applyBorder="0" applyAlignment="0"/>
    <xf xfId="0" fontId="17" numFmtId="0" fillId="8" borderId="3" applyFont="1" applyNumberFormat="0" applyFill="1" applyBorder="1" applyAlignment="1">
      <alignment horizontal="center" vertical="center" textRotation="0" wrapText="fals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49" fillId="0" borderId="0" applyFont="1" applyNumberFormat="1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bottom" textRotation="0" wrapText="true" shrinkToFit="false"/>
    </xf>
    <xf xfId="0" fontId="2" numFmtId="49" fillId="0" borderId="0" applyFont="1" applyNumberFormat="1" applyFill="0" applyBorder="0" applyAlignment="1">
      <alignment horizontal="left" vertical="bottom" textRotation="0" wrapText="tru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1" fillId="0" borderId="0" applyFont="1" applyNumberFormat="1" applyFill="0" applyBorder="0" applyAlignment="0"/>
    <xf xfId="0" fontId="2" numFmtId="2" fillId="0" borderId="0" applyFont="1" applyNumberFormat="1" applyFill="0" applyBorder="0" applyAlignment="0"/>
    <xf xfId="0" fontId="3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vertical="top" textRotation="0" wrapText="false" shrinkToFit="false"/>
    </xf>
    <xf xfId="0" fontId="2" numFmtId="2" fillId="0" borderId="0" applyFont="1" applyNumberFormat="1" applyFill="0" applyBorder="0" applyAlignment="1">
      <alignment horizontal="center" vertical="center" textRotation="0" wrapText="true" shrinkToFit="false"/>
    </xf>
    <xf xfId="0" fontId="2" numFmtId="1" fillId="0" borderId="0" applyFont="1" applyNumberFormat="1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7" numFmtId="0" fillId="8" borderId="3" applyFont="1" applyNumberFormat="0" applyFill="1" applyBorder="1" applyAlignment="1">
      <alignment horizontal="center" vertical="center" textRotation="0" wrapText="true" shrinkToFit="false"/>
    </xf>
    <xf xfId="0" fontId="2" numFmtId="2" fillId="0" borderId="0" applyFont="1" applyNumberFormat="1" applyFill="0" applyBorder="0" applyAlignment="1">
      <alignment horizontal="center" vertical="center" textRotation="0" wrapText="false" shrinkToFit="false"/>
    </xf>
    <xf xfId="0" fontId="2" numFmtId="167" fillId="0" borderId="0" applyFont="1" applyNumberFormat="1" applyFill="0" applyBorder="0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3" numFmtId="2" fillId="0" borderId="0" applyFont="1" applyNumberFormat="1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true" shrinkToFit="false"/>
    </xf>
    <xf xfId="0" fontId="2" numFmtId="167" fillId="0" borderId="0" applyFont="1" applyNumberFormat="1" applyFill="0" applyBorder="0" applyAlignment="1">
      <alignment horizontal="center" vertical="bottom" textRotation="0" wrapText="false" shrinkToFit="false"/>
    </xf>
    <xf xfId="0" fontId="2" numFmtId="165" fillId="0" borderId="3" applyFont="1" applyNumberFormat="1" applyFill="0" applyBorder="1" applyAlignment="1">
      <alignment horizontal="center" vertical="center" textRotation="0" wrapText="true" shrinkToFit="false"/>
    </xf>
    <xf xfId="0" fontId="2" numFmtId="2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17" applyFont="1" applyNumberFormat="0" applyFill="0" applyBorder="1" applyAlignment="0"/>
    <xf xfId="0" fontId="1" numFmtId="0" fillId="0" borderId="18" applyFont="1" applyNumberFormat="0" applyFill="0" applyBorder="1" applyAlignment="0"/>
    <xf xfId="0" fontId="1" numFmtId="0" fillId="0" borderId="18" applyFont="1" applyNumberFormat="0" applyFill="0" applyBorder="1" applyAlignment="1">
      <alignment horizontal="right" vertical="bottom" textRotation="0" wrapText="false" shrinkToFit="false"/>
    </xf>
    <xf xfId="0" fontId="1" numFmtId="0" fillId="0" borderId="19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8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16" applyFont="1" applyNumberFormat="0" applyFill="0" applyBorder="1" applyAlignment="0"/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0" applyFont="1" applyNumberFormat="1" applyFill="0" applyBorder="0" applyAlignment="1">
      <alignment horizontal="center" vertical="bottom" textRotation="0" wrapText="false" shrinkToFit="false"/>
    </xf>
    <xf xfId="0" fontId="1" numFmtId="0" fillId="0" borderId="9" applyFont="1" applyNumberFormat="0" applyFill="0" applyBorder="1" applyAlignment="0"/>
    <xf xfId="0" fontId="1" numFmtId="0" fillId="0" borderId="10" applyFont="1" applyNumberFormat="0" applyFill="0" applyBorder="1" applyAlignment="0"/>
    <xf xfId="0" fontId="1" numFmtId="0" fillId="0" borderId="20" applyFont="1" applyNumberFormat="0" applyFill="0" applyBorder="1" applyAlignment="0"/>
    <xf xfId="0" fontId="13" numFmtId="0" fillId="9" borderId="21" applyFont="1" applyNumberFormat="0" applyFill="1" applyBorder="1" applyAlignment="1">
      <alignment horizontal="center" vertical="center" textRotation="0" wrapText="true" shrinkToFit="false"/>
    </xf>
    <xf xfId="0" fontId="13" numFmtId="0" fillId="9" borderId="22" applyFont="1" applyNumberFormat="0" applyFill="1" applyBorder="1" applyAlignment="1">
      <alignment horizontal="center" vertical="center" textRotation="0" wrapText="false" shrinkToFit="false"/>
    </xf>
    <xf xfId="0" fontId="1" numFmtId="0" fillId="0" borderId="21" applyFont="1" applyNumberFormat="0" applyFill="0" applyBorder="1" applyAlignment="1">
      <alignment horizontal="center" vertical="bottom" textRotation="0" wrapText="false" shrinkToFit="false"/>
    </xf>
    <xf xfId="0" fontId="1" numFmtId="2" fillId="0" borderId="15" applyFont="1" applyNumberFormat="1" applyFill="0" applyBorder="1" applyAlignment="1">
      <alignment horizontal="center" vertical="bottom" textRotation="0" wrapText="false" shrinkToFit="false"/>
    </xf>
    <xf xfId="0" fontId="1" numFmtId="0" fillId="0" borderId="14" applyFont="1" applyNumberFormat="0" applyFill="0" applyBorder="1" applyAlignment="0"/>
    <xf xfId="0" fontId="1" numFmtId="168" fillId="10" borderId="3" applyFont="1" applyNumberFormat="1" applyFill="1" applyBorder="1" applyAlignment="0"/>
    <xf xfId="0" fontId="1" numFmtId="0" fillId="0" borderId="14" applyFont="1" applyNumberFormat="0" applyFill="0" applyBorder="1" applyAlignment="0"/>
    <xf xfId="0" fontId="1" numFmtId="169" fillId="10" borderId="3" applyFont="1" applyNumberFormat="1" applyFill="1" applyBorder="1" applyAlignment="0"/>
    <xf xfId="0" fontId="1" numFmtId="168" fillId="0" borderId="0" applyFont="1" applyNumberFormat="1" applyFill="0" applyBorder="0" applyAlignment="1">
      <alignment horizontal="center" vertical="bottom" textRotation="0" wrapText="false" shrinkToFit="false"/>
    </xf>
    <xf xfId="0" fontId="1" numFmtId="165" fillId="0" borderId="3" applyFont="1" applyNumberFormat="1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0"/>
    <xf xfId="0" fontId="1" numFmtId="168" fillId="0" borderId="3" applyFont="1" applyNumberFormat="1" applyFill="0" applyBorder="1" applyAlignment="1">
      <alignment horizontal="center" vertical="bottom" textRotation="0" wrapText="false" shrinkToFit="false"/>
    </xf>
    <xf xfId="0" fontId="1" numFmtId="0" fillId="0" borderId="11" applyFont="1" applyNumberFormat="0" applyFill="0" applyBorder="1" applyAlignment="0"/>
    <xf xfId="0" fontId="19" numFmtId="0" fillId="0" borderId="0" applyFont="1" applyNumberFormat="0" applyFill="0" applyBorder="0" applyAlignment="1">
      <alignment horizontal="right" vertical="bottom" textRotation="0" wrapText="false" shrinkToFit="false"/>
    </xf>
    <xf xfId="0" fontId="19" numFmtId="0" fillId="0" borderId="0" applyFont="1" applyNumberFormat="0" applyFill="0" applyBorder="0" applyAlignment="0"/>
    <xf xfId="0" fontId="1" numFmtId="0" fillId="0" borderId="23" applyFont="1" applyNumberFormat="0" applyFill="0" applyBorder="1" applyAlignment="0"/>
    <xf xfId="0" fontId="1" numFmtId="0" fillId="0" borderId="24" applyFont="1" applyNumberFormat="0" applyFill="0" applyBorder="1" applyAlignment="1">
      <alignment horizontal="center" vertical="bottom" textRotation="0" wrapText="false" shrinkToFit="false"/>
    </xf>
    <xf xfId="0" fontId="1" numFmtId="165" fillId="0" borderId="25" applyFont="1" applyNumberFormat="1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0"/>
    <xf xfId="0" fontId="1" numFmtId="2" fillId="0" borderId="3" applyFont="1" applyNumberFormat="1" applyFill="0" applyBorder="1" applyAlignment="1">
      <alignment horizontal="center" vertical="bottom" textRotation="0" wrapText="false" shrinkToFit="false"/>
    </xf>
    <xf xfId="0" fontId="1" numFmtId="165" fillId="0" borderId="15" applyFont="1" applyNumberFormat="1" applyFill="0" applyBorder="1" applyAlignment="1">
      <alignment horizontal="center" vertical="bottom" textRotation="0" wrapText="false" shrinkToFit="false"/>
    </xf>
    <xf xfId="0" fontId="1" numFmtId="0" fillId="0" borderId="7" applyFont="1" applyNumberFormat="0" applyFill="0" applyBorder="1" applyAlignment="0"/>
    <xf xfId="0" fontId="1" numFmtId="168" fillId="0" borderId="1" applyFont="1" applyNumberFormat="1" applyFill="0" applyBorder="1" applyAlignment="1">
      <alignment horizontal="center" vertical="bottom" textRotation="0" wrapText="false" shrinkToFit="false"/>
    </xf>
    <xf xfId="0" fontId="1" numFmtId="165" fillId="0" borderId="26" applyFont="1" applyNumberFormat="1" applyFill="0" applyBorder="1" applyAlignment="1">
      <alignment horizontal="center" vertical="bottom" textRotation="0" wrapText="false" shrinkToFit="false"/>
    </xf>
    <xf xfId="0" fontId="1" numFmtId="0" fillId="0" borderId="27" applyFont="1" applyNumberFormat="0" applyFill="0" applyBorder="1" applyAlignment="0"/>
    <xf xfId="0" fontId="13" numFmtId="0" fillId="9" borderId="28" applyFont="1" applyNumberFormat="0" applyFill="1" applyBorder="1" applyAlignment="1">
      <alignment horizontal="center" vertical="center" textRotation="0" wrapText="true" shrinkToFit="false"/>
    </xf>
    <xf xfId="0" fontId="13" numFmtId="0" fillId="9" borderId="29" applyFont="1" applyNumberFormat="0" applyFill="1" applyBorder="1" applyAlignment="1">
      <alignment horizontal="center" vertical="center" textRotation="0" wrapText="false" shrinkToFit="false"/>
    </xf>
    <xf xfId="0" fontId="1" numFmtId="0" fillId="0" borderId="30" applyFont="1" applyNumberFormat="0" applyFill="0" applyBorder="1" applyAlignment="1">
      <alignment horizontal="center" vertical="bottom" textRotation="0" wrapText="false" shrinkToFit="false"/>
    </xf>
    <xf xfId="0" fontId="1" numFmtId="165" fillId="0" borderId="31" applyFont="1" applyNumberFormat="1" applyFill="0" applyBorder="1" applyAlignment="1">
      <alignment horizontal="center" vertical="bottom" textRotation="0" wrapText="false" shrinkToFit="false"/>
    </xf>
    <xf xfId="0" fontId="1" numFmtId="0" fillId="0" borderId="32" applyFont="1" applyNumberFormat="0" applyFill="0" applyBorder="1" applyAlignment="0"/>
    <xf xfId="0" fontId="1" numFmtId="165" fillId="0" borderId="0" applyFont="1" applyNumberFormat="1" applyFill="0" applyBorder="0" applyAlignment="0"/>
    <xf xfId="0" fontId="1" numFmtId="2" fillId="0" borderId="26" applyFont="1" applyNumberFormat="1" applyFill="0" applyBorder="1" applyAlignment="1">
      <alignment horizontal="center" vertical="bottom" textRotation="0" wrapText="false" shrinkToFit="false"/>
    </xf>
    <xf xfId="0" fontId="13" numFmtId="0" fillId="9" borderId="33" applyFont="1" applyNumberFormat="0" applyFill="1" applyBorder="1" applyAlignment="1">
      <alignment horizontal="center" vertical="center" textRotation="0" wrapText="true" shrinkToFit="false"/>
    </xf>
    <xf xfId="0" fontId="13" numFmtId="0" fillId="9" borderId="34" applyFont="1" applyNumberFormat="0" applyFill="1" applyBorder="1" applyAlignment="1">
      <alignment horizontal="center" vertical="center" textRotation="0" wrapText="false" shrinkToFit="false"/>
    </xf>
    <xf xfId="0" fontId="1" numFmtId="0" fillId="0" borderId="35" applyFont="1" applyNumberFormat="0" applyFill="0" applyBorder="1" applyAlignment="1">
      <alignment horizontal="center" vertical="bottom" textRotation="0" wrapText="false" shrinkToFit="false"/>
    </xf>
    <xf xfId="0" fontId="1" numFmtId="0" fillId="0" borderId="36" applyFont="1" applyNumberFormat="0" applyFill="0" applyBorder="1" applyAlignment="1">
      <alignment horizontal="center" vertical="bottom" textRotation="0" wrapText="false" shrinkToFit="false"/>
    </xf>
    <xf xfId="0" fontId="1" numFmtId="0" fillId="0" borderId="37" applyFont="1" applyNumberFormat="0" applyFill="0" applyBorder="1" applyAlignment="1">
      <alignment horizontal="center" vertical="bottom" textRotation="0" wrapText="false" shrinkToFit="false"/>
    </xf>
    <xf xfId="0" fontId="13" numFmtId="0" fillId="9" borderId="3" applyFont="1" applyNumberFormat="0" applyFill="1" applyBorder="1" applyAlignment="1">
      <alignment horizontal="center" vertical="center" textRotation="0" wrapText="true" shrinkToFit="false"/>
    </xf>
    <xf xfId="0" fontId="13" numFmtId="1" fillId="0" borderId="21" applyFont="1" applyNumberFormat="1" applyFill="0" applyBorder="1" applyAlignment="1">
      <alignment horizontal="left" vertical="bottom" textRotation="0" wrapText="false" shrinkToFit="false"/>
    </xf>
    <xf xfId="0" fontId="1" numFmtId="169" fillId="0" borderId="3" applyFont="1" applyNumberFormat="1" applyFill="0" applyBorder="1" applyAlignment="0"/>
    <xf xfId="0" fontId="1" numFmtId="169" fillId="0" borderId="22" applyFont="1" applyNumberFormat="1" applyFill="0" applyBorder="1" applyAlignment="0"/>
    <xf xfId="0" fontId="19" numFmtId="0" fillId="0" borderId="0" applyFont="1" applyNumberFormat="0" applyFill="0" applyBorder="0" applyAlignment="0"/>
    <xf xfId="0" fontId="20" numFmtId="0" fillId="11" borderId="0" applyFont="1" applyNumberFormat="0" applyFill="1" applyBorder="0" applyAlignment="1">
      <alignment vertical="center" textRotation="0" wrapText="false" shrinkToFit="false"/>
    </xf>
    <xf xfId="0" fontId="21" numFmtId="0" fillId="0" borderId="0" applyFont="1" applyNumberFormat="0" applyFill="0" applyBorder="0" applyAlignment="1">
      <alignment horizontal="left" vertical="bottom" textRotation="0" wrapText="false" shrinkToFit="false"/>
    </xf>
    <xf xfId="0" fontId="18" numFmtId="0" fillId="0" borderId="0" applyFont="1" applyNumberFormat="0" applyFill="0" applyBorder="0" applyAlignment="0"/>
    <xf xfId="0" fontId="1" numFmtId="1" fillId="0" borderId="0" applyFont="1" applyNumberFormat="1" applyFill="0" applyBorder="0" applyAlignment="0"/>
    <xf xfId="0" fontId="1" numFmtId="1" fillId="0" borderId="0" applyFont="1" applyNumberFormat="1" applyFill="0" applyBorder="0" applyAlignment="1">
      <alignment horizontal="center" vertical="bottom" textRotation="0" wrapText="false" shrinkToFit="false"/>
    </xf>
    <xf xfId="0" fontId="22" numFmtId="0" fillId="0" borderId="0" applyFont="1" applyNumberFormat="0" applyFill="0" applyBorder="0" applyAlignment="0"/>
    <xf xfId="0" fontId="13" numFmtId="0" fillId="11" borderId="38" applyFont="1" applyNumberFormat="0" applyFill="1" applyBorder="1" applyAlignment="1">
      <alignment horizontal="center" vertical="center" textRotation="0" wrapText="true" shrinkToFit="false"/>
    </xf>
    <xf xfId="0" fontId="13" numFmtId="0" fillId="11" borderId="3" applyFont="1" applyNumberFormat="0" applyFill="1" applyBorder="1" applyAlignment="1">
      <alignment horizontal="center" vertical="center" textRotation="0" wrapText="true" shrinkToFit="false"/>
    </xf>
    <xf xfId="0" fontId="13" numFmtId="0" fillId="11" borderId="3" applyFont="1" applyNumberFormat="0" applyFill="1" applyBorder="1" applyAlignment="1">
      <alignment horizontal="center" vertical="center" textRotation="0" wrapText="false" shrinkToFit="false"/>
    </xf>
    <xf xfId="0" fontId="13" numFmtId="0" fillId="11" borderId="22" applyFont="1" applyNumberFormat="0" applyFill="1" applyBorder="1" applyAlignment="1">
      <alignment horizontal="center" vertical="center" textRotation="0" wrapText="false" shrinkToFit="false"/>
    </xf>
    <xf xfId="0" fontId="21" numFmtId="0" fillId="11" borderId="25" applyFont="1" applyNumberFormat="0" applyFill="1" applyBorder="1" applyAlignment="1">
      <alignment horizontal="center" vertical="center" textRotation="0" wrapText="true" shrinkToFit="false"/>
    </xf>
    <xf xfId="0" fontId="13" numFmtId="0" fillId="11" borderId="25" applyFont="1" applyNumberFormat="0" applyFill="1" applyBorder="1" applyAlignment="1">
      <alignment horizontal="center" vertical="center" textRotation="0" wrapText="true" shrinkToFit="false"/>
    </xf>
    <xf xfId="0" fontId="13" numFmtId="0" fillId="11" borderId="25" applyFont="1" applyNumberFormat="0" applyFill="1" applyBorder="1" applyAlignment="1">
      <alignment horizontal="center" vertical="center" textRotation="0" wrapText="false" shrinkToFit="false"/>
    </xf>
    <xf xfId="0" fontId="13" numFmtId="0" fillId="11" borderId="39" applyFont="1" applyNumberFormat="0" applyFill="1" applyBorder="1" applyAlignment="1">
      <alignment horizontal="center" vertical="center" textRotation="0" wrapText="false" shrinkToFit="false"/>
    </xf>
    <xf xfId="0" fontId="1" numFmtId="0" fillId="0" borderId="38" applyFont="1" applyNumberFormat="0" applyFill="0" applyBorder="1" applyAlignment="1">
      <alignment horizontal="center" vertical="bottom" textRotation="0" wrapText="false" shrinkToFit="false"/>
    </xf>
    <xf xfId="0" fontId="1" numFmtId="2" fillId="0" borderId="38" applyFont="1" applyNumberFormat="1" applyFill="0" applyBorder="1" applyAlignment="1">
      <alignment horizontal="center" vertical="bottom" textRotation="0" wrapText="false" shrinkToFit="false"/>
    </xf>
    <xf xfId="0" fontId="1" numFmtId="168" fillId="0" borderId="38" applyFont="1" applyNumberFormat="1" applyFill="0" applyBorder="1" applyAlignment="1">
      <alignment horizontal="center" vertical="bottom" textRotation="0" wrapText="false" shrinkToFit="false"/>
    </xf>
    <xf xfId="0" fontId="1" numFmtId="0" fillId="0" borderId="4" applyFont="1" applyNumberFormat="0" applyFill="0" applyBorder="1" applyAlignment="1">
      <alignment horizontal="center" vertical="bottom" textRotation="0" wrapText="false" shrinkToFit="false"/>
    </xf>
    <xf xfId="0" fontId="1" numFmtId="2" fillId="0" borderId="4" applyFont="1" applyNumberFormat="1" applyFill="0" applyBorder="1" applyAlignment="1">
      <alignment horizontal="center" vertical="bottom" textRotation="0" wrapText="false" shrinkToFit="false"/>
    </xf>
    <xf xfId="0" fontId="1" numFmtId="168" fillId="0" borderId="4" applyFont="1" applyNumberFormat="1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5" fillId="0" borderId="0" applyFont="1" applyNumberFormat="1" applyFill="0" applyBorder="0" applyAlignment="1">
      <alignment horizontal="center" vertical="bottom" textRotation="0" wrapText="false" shrinkToFit="false"/>
    </xf>
    <xf xfId="0" fontId="1" numFmtId="169" fillId="0" borderId="0" applyFont="1" applyNumberFormat="1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3" numFmtId="0" fillId="0" borderId="0" applyFont="1" applyNumberFormat="0" applyFill="0" applyBorder="0" applyAlignment="1">
      <alignment horizontal="center" vertical="center" textRotation="0" wrapText="false" shrinkToFit="false"/>
    </xf>
    <xf xfId="0" fontId="13" numFmtId="0" fillId="11" borderId="39" applyFont="1" applyNumberFormat="0" applyFill="1" applyBorder="1" applyAlignment="1">
      <alignment horizontal="center" vertical="center" textRotation="0" wrapText="true" shrinkToFit="false"/>
    </xf>
    <xf xfId="0" fontId="1" numFmtId="0" fillId="0" borderId="38" applyFont="1" applyNumberFormat="0" applyFill="0" applyBorder="1" applyAlignment="0"/>
    <xf xfId="0" fontId="1" numFmtId="0" fillId="0" borderId="38" applyFont="1" applyNumberFormat="0" applyFill="0" applyBorder="1" applyAlignment="1">
      <alignment horizontal="center" vertical="center" textRotation="0" wrapText="false" shrinkToFit="false"/>
    </xf>
    <xf xfId="0" fontId="1" numFmtId="165" fillId="0" borderId="38" applyFont="1" applyNumberFormat="1" applyFill="0" applyBorder="1" applyAlignment="1">
      <alignment horizontal="center" vertical="bottom" textRotation="0" wrapText="false" shrinkToFit="false"/>
    </xf>
    <xf xfId="0" fontId="1" numFmtId="169" fillId="12" borderId="38" applyFont="1" applyNumberFormat="1" applyFill="1" applyBorder="1" applyAlignment="1">
      <alignment horizontal="center" vertical="bottom" textRotation="0" wrapText="false" shrinkToFit="false"/>
    </xf>
    <xf xfId="0" fontId="1" numFmtId="0" fillId="12" borderId="38" applyFont="1" applyNumberFormat="0" applyFill="1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169" fillId="0" borderId="3" applyFont="1" applyNumberFormat="1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5" borderId="3" applyFont="1" applyNumberFormat="0" applyFill="1" applyBorder="1" applyAlignment="1">
      <alignment horizontal="center" vertical="bottom" textRotation="0" wrapText="false" shrinkToFit="false"/>
    </xf>
    <xf xfId="0" fontId="1" numFmtId="0" fillId="5" borderId="3" applyFont="1" applyNumberFormat="0" applyFill="1" applyBorder="1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165" fillId="0" borderId="0" applyFont="1" applyNumberFormat="1" applyFill="0" applyBorder="0" applyAlignment="0"/>
    <xf xfId="0" fontId="23" numFmtId="0" fillId="0" borderId="9" applyFont="1" applyNumberFormat="0" applyFill="0" applyBorder="1" applyAlignment="1">
      <alignment horizontal="left" vertical="center" textRotation="0" wrapText="false" shrinkToFit="false"/>
    </xf>
    <xf xfId="0" fontId="23" numFmtId="0" fillId="0" borderId="40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0"/>
    <xf xfId="0" fontId="1" numFmtId="0" fillId="13" borderId="8" applyFont="1" applyNumberFormat="0" applyFill="1" applyBorder="1" applyAlignment="1">
      <alignment horizontal="center" vertical="bottom" textRotation="0" wrapText="false" shrinkToFit="false"/>
    </xf>
    <xf xfId="0" fontId="13" numFmtId="0" fillId="9" borderId="21" applyFont="1" applyNumberFormat="0" applyFill="1" applyBorder="1" applyAlignment="1">
      <alignment horizontal="center" vertical="center" textRotation="0" wrapText="true" shrinkToFit="false"/>
    </xf>
    <xf xfId="0" fontId="13" numFmtId="0" fillId="9" borderId="34" applyFont="1" applyNumberFormat="0" applyFill="1" applyBorder="1" applyAlignment="1">
      <alignment horizontal="center" vertical="bottom" textRotation="0" wrapText="false" shrinkToFit="false"/>
    </xf>
    <xf xfId="0" fontId="1" numFmtId="0" fillId="0" borderId="21" applyFont="1" applyNumberFormat="0" applyFill="0" applyBorder="1" applyAlignment="1">
      <alignment horizontal="center" vertical="bottom" textRotation="0" wrapText="false" shrinkToFit="false"/>
    </xf>
    <xf xfId="0" fontId="1" numFmtId="2" fillId="14" borderId="15" applyFont="1" applyNumberFormat="1" applyFill="1" applyBorder="1" applyAlignment="1">
      <alignment horizontal="center" vertical="bottom" textRotation="0" wrapText="false" shrinkToFit="false"/>
    </xf>
    <xf xfId="0" fontId="1" numFmtId="0" fillId="14" borderId="29" applyFont="1" applyNumberFormat="0" applyFill="1" applyBorder="1" applyAlignment="1">
      <alignment vertical="center" textRotation="0" wrapText="false" shrinkToFit="false"/>
    </xf>
    <xf xfId="0" fontId="1" numFmtId="0" fillId="0" borderId="11" applyFont="1" applyNumberFormat="0" applyFill="0" applyBorder="1" applyAlignment="0"/>
    <xf xfId="0" fontId="1" numFmtId="0" fillId="0" borderId="23" applyFont="1" applyNumberFormat="0" applyFill="0" applyBorder="1" applyAlignment="0"/>
    <xf xfId="0" fontId="19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3" applyFont="1" applyNumberFormat="0" applyFill="0" applyBorder="1" applyAlignment="0"/>
    <xf xfId="0" fontId="19" quotePrefix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3" numFmtId="0" fillId="0" borderId="11" applyFont="1" applyNumberFormat="0" applyFill="0" applyBorder="1" applyAlignment="1">
      <alignment horizontal="left" vertical="center" textRotation="0" wrapText="false" shrinkToFit="false"/>
    </xf>
    <xf xfId="0" fontId="23" numFmtId="0" fillId="0" borderId="1" applyFont="1" applyNumberFormat="0" applyFill="0" applyBorder="1" applyAlignment="1">
      <alignment horizontal="center" vertical="center" textRotation="0" wrapText="false" shrinkToFit="false"/>
    </xf>
    <xf xfId="0" fontId="13" numFmtId="0" fillId="9" borderId="22" applyFont="1" applyNumberFormat="0" applyFill="1" applyBorder="1" applyAlignment="1">
      <alignment horizontal="center" vertical="bottom" textRotation="0" wrapText="false" shrinkToFit="false"/>
    </xf>
    <xf xfId="0" fontId="1" numFmtId="167" fillId="14" borderId="15" applyFont="1" applyNumberFormat="1" applyFill="1" applyBorder="1" applyAlignment="1">
      <alignment horizontal="center" vertical="bottom" textRotation="0" wrapText="false" shrinkToFit="false"/>
    </xf>
    <xf xfId="0" fontId="1" numFmtId="165" fillId="14" borderId="15" applyFont="1" applyNumberFormat="1" applyFill="1" applyBorder="1" applyAlignment="1">
      <alignment horizontal="center" vertical="bottom" textRotation="0" wrapText="false" shrinkToFit="false"/>
    </xf>
    <xf xfId="0" fontId="1" numFmtId="167" fillId="0" borderId="15" applyFont="1" applyNumberFormat="1" applyFill="0" applyBorder="1" applyAlignment="1">
      <alignment horizontal="center" vertical="bottom" textRotation="0" wrapText="false" shrinkToFit="false"/>
    </xf>
    <xf xfId="0" fontId="23" numFmtId="0" fillId="0" borderId="11" applyFont="1" applyNumberFormat="0" applyFill="0" applyBorder="1" applyAlignment="0"/>
    <xf xfId="0" fontId="1" numFmtId="166" fillId="0" borderId="3" applyFont="1" applyNumberFormat="1" applyFill="0" applyBorder="1" applyAlignment="0"/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3" numFmtId="0" fillId="0" borderId="0" applyFont="1" applyNumberFormat="0" applyFill="0" applyBorder="0" applyAlignment="1">
      <alignment horizontal="center" vertical="center" textRotation="0" wrapText="false" shrinkToFit="false"/>
    </xf>
    <xf xfId="0" fontId="13" numFmtId="0" fillId="15" borderId="6" applyFont="1" applyNumberFormat="0" applyFill="1" applyBorder="1" applyAlignment="1">
      <alignment horizontal="center" vertical="center" textRotation="0" wrapText="true" shrinkToFit="false"/>
    </xf>
    <xf xfId="0" fontId="13" numFmtId="0" fillId="15" borderId="3" applyFont="1" applyNumberFormat="0" applyFill="1" applyBorder="1" applyAlignment="0"/>
    <xf xfId="0" fontId="13" numFmtId="0" fillId="0" borderId="0" applyFont="1" applyNumberFormat="0" applyFill="0" applyBorder="0" applyAlignment="0"/>
    <xf xfId="0" fontId="1" numFmtId="0" fillId="0" borderId="3" applyFont="1" applyNumberFormat="0" applyFill="0" applyBorder="1" applyAlignment="1">
      <alignment horizontal="center" vertical="bottom" textRotation="0" wrapText="false" shrinkToFit="false"/>
    </xf>
    <xf xfId="0" fontId="1" numFmtId="165" fillId="16" borderId="3" applyFont="1" applyNumberFormat="1" applyFill="1" applyBorder="1" applyAlignment="0"/>
    <xf xfId="0" fontId="1" numFmtId="165" fillId="16" borderId="3" applyFont="1" applyNumberFormat="1" applyFill="1" applyBorder="1" applyAlignment="1">
      <alignment horizontal="center" vertical="bottom" textRotation="0" wrapText="false" shrinkToFit="false"/>
    </xf>
    <xf xfId="0" fontId="1" numFmtId="0" fillId="0" borderId="15" applyFont="1" applyNumberFormat="0" applyFill="0" applyBorder="1" applyAlignment="1">
      <alignment horizontal="center" vertical="bottom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165" fillId="0" borderId="0" applyFont="1" applyNumberFormat="1" applyFill="0" applyBorder="0" applyAlignment="1">
      <alignment horizontal="center" vertical="bottom" textRotation="0" wrapText="false" shrinkToFit="false"/>
    </xf>
    <xf xfId="0" fontId="13" numFmtId="0" fillId="15" borderId="3" applyFont="1" applyNumberFormat="0" applyFill="1" applyBorder="1" applyAlignment="1">
      <alignment horizontal="center" vertical="center" textRotation="0" wrapText="true" shrinkToFit="false"/>
    </xf>
    <xf xfId="0" fontId="1" numFmtId="0" fillId="0" borderId="14" applyFont="1" applyNumberFormat="0" applyFill="0" applyBorder="1" applyAlignment="1">
      <alignment horizontal="center" vertical="bottom" textRotation="0" wrapText="false" shrinkToFit="false"/>
    </xf>
    <xf xfId="0" fontId="1" numFmtId="165" fillId="16" borderId="15" applyFont="1" applyNumberFormat="1" applyFill="1" applyBorder="1" applyAlignment="0"/>
    <xf xfId="0" fontId="1" numFmtId="165" fillId="16" borderId="15" applyFont="1" applyNumberFormat="1" applyFill="1" applyBorder="1" applyAlignment="1">
      <alignment horizontal="center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1" numFmtId="165" fillId="0" borderId="3" applyFont="1" applyNumberFormat="1" applyFill="0" applyBorder="1" applyAlignment="1">
      <alignment vertical="center" textRotation="0" wrapText="false" shrinkToFit="false"/>
    </xf>
    <xf xfId="0" fontId="2" numFmtId="0" fillId="17" borderId="0" applyFont="1" applyNumberFormat="0" applyFill="1" applyBorder="0" applyAlignment="1">
      <alignment horizontal="left" vertical="center" textRotation="0" wrapText="false" shrinkToFit="false"/>
    </xf>
    <xf xfId="0" fontId="2" numFmtId="0" fillId="17" borderId="0" applyFont="1" applyNumberFormat="0" applyFill="1" applyBorder="0" applyAlignment="1">
      <alignment horizontal="center" vertical="center" textRotation="0" wrapText="false" shrinkToFit="false"/>
    </xf>
    <xf xfId="0" fontId="2" numFmtId="0" fillId="17" borderId="0" applyFont="1" applyNumberFormat="0" applyFill="1" applyBorder="0" applyAlignment="1">
      <alignment horizontal="center" vertical="center" textRotation="0" wrapText="true" shrinkToFit="false"/>
    </xf>
    <xf xfId="0" fontId="2" numFmtId="9" fillId="17" borderId="0" applyFont="1" applyNumberFormat="1" applyFill="1" applyBorder="0" applyAlignment="1">
      <alignment horizontal="center" vertical="bottom" textRotation="0" wrapText="false" shrinkToFit="false"/>
    </xf>
    <xf xfId="0" fontId="2" numFmtId="0" fillId="17" borderId="0" applyFont="1" applyNumberFormat="0" applyFill="1" applyBorder="0" applyAlignment="0"/>
    <xf xfId="0" fontId="0" numFmtId="0" fillId="17" borderId="0" applyFont="0" applyNumberFormat="0" applyFill="1" applyBorder="0" applyAlignment="0"/>
    <xf xfId="0" fontId="2" numFmtId="0" fillId="17" borderId="0" applyFont="1" applyNumberFormat="0" applyFill="1" applyBorder="0" applyAlignment="1">
      <alignment vertical="center" textRotation="0" wrapText="false" shrinkToFit="false"/>
    </xf>
    <xf xfId="0" fontId="3" numFmtId="0" fillId="4" borderId="4" applyFont="1" applyNumberFormat="0" applyFill="1" applyBorder="1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0"/>
    <xf xfId="0" fontId="3" numFmtId="0" fillId="4" borderId="15" applyFont="1" applyNumberFormat="0" applyFill="1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0"/>
    <xf xfId="0" fontId="1" numFmtId="0" fillId="0" borderId="14" applyFont="1" applyNumberFormat="0" applyFill="0" applyBorder="1" applyAlignment="0"/>
    <xf xfId="0" fontId="3" numFmtId="0" fillId="4" borderId="4" applyFont="1" applyNumberFormat="0" applyFill="1" applyBorder="1" applyAlignment="1">
      <alignment horizontal="center" vertical="center" textRotation="0" wrapText="false" shrinkToFit="false"/>
    </xf>
    <xf xfId="0" fontId="3" numFmtId="0" fillId="4" borderId="15" applyFont="1" applyNumberFormat="0" applyFill="1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0"/>
    <xf xfId="0" fontId="3" numFmtId="0" fillId="0" borderId="41" applyFont="1" applyNumberFormat="0" applyFill="0" applyBorder="1" applyAlignment="1">
      <alignment horizontal="center" vertical="center" textRotation="0" wrapText="false" shrinkToFit="false"/>
    </xf>
    <xf xfId="0" fontId="1" numFmtId="0" fillId="0" borderId="42" applyFont="1" applyNumberFormat="0" applyFill="0" applyBorder="1" applyAlignment="0"/>
    <xf xfId="0" fontId="3" numFmtId="0" fillId="0" borderId="41" applyFont="1" applyNumberFormat="0" applyFill="0" applyBorder="1" applyAlignment="1">
      <alignment horizontal="left" vertical="top" textRotation="0" wrapText="true" shrinkToFit="false"/>
    </xf>
    <xf xfId="0" fontId="2" numFmtId="0" fillId="0" borderId="15" applyFont="1" applyNumberFormat="0" applyFill="0" applyBorder="1" applyAlignment="1">
      <alignment horizontal="left" vertical="center" textRotation="0" wrapText="true" shrinkToFit="false"/>
    </xf>
    <xf xfId="0" fontId="2" numFmtId="0" fillId="0" borderId="15" applyFont="1" applyNumberFormat="0" applyFill="0" applyBorder="1" applyAlignment="1">
      <alignment horizontal="center" vertical="center" textRotation="0" wrapText="true" shrinkToFit="false"/>
    </xf>
    <xf xfId="0" fontId="2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43" applyFont="1" applyNumberFormat="0" applyFill="0" applyBorder="1" applyAlignment="0"/>
    <xf xfId="0" fontId="2" numFmtId="0" fillId="0" borderId="15" applyFont="1" applyNumberFormat="0" applyFill="0" applyBorder="1" applyAlignment="1">
      <alignment horizontal="center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4" applyFont="1" applyNumberFormat="0" applyFill="0" applyBorder="1" applyAlignment="1">
      <alignment horizontal="center" vertical="center" textRotation="0" wrapText="true" shrinkToFit="false"/>
    </xf>
    <xf xfId="0" fontId="2" numFmtId="9" fillId="0" borderId="4" applyFont="1" applyNumberFormat="1" applyFill="0" applyBorder="1" applyAlignment="1">
      <alignment horizontal="center" vertical="center" textRotation="0" wrapText="false" shrinkToFit="false"/>
    </xf>
    <xf xfId="0" fontId="2" numFmtId="0" fillId="0" borderId="15" applyFont="1" applyNumberFormat="0" applyFill="0" applyBorder="1" applyAlignment="1">
      <alignment vertical="center" textRotation="0" wrapText="true" shrinkToFit="false"/>
    </xf>
    <xf xfId="0" fontId="2" numFmtId="0" fillId="0" borderId="15" applyFont="1" applyNumberFormat="0" applyFill="0" applyBorder="1" applyAlignment="1">
      <alignment vertical="center" textRotation="0" wrapText="fals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0" borderId="11" applyFont="1" applyNumberFormat="0" applyFill="0" applyBorder="1" applyAlignment="1">
      <alignment horizontal="left" vertical="center" textRotation="0" wrapText="false" shrinkToFit="false"/>
    </xf>
    <xf xfId="0" fontId="1" numFmtId="0" fillId="0" borderId="23" applyFont="1" applyNumberFormat="0" applyFill="0" applyBorder="1" applyAlignment="0"/>
    <xf xfId="0" fontId="3" numFmtId="0" fillId="0" borderId="41" applyFont="1" applyNumberFormat="0" applyFill="0" applyBorder="1" applyAlignment="1">
      <alignment horizontal="center" vertical="bottom" textRotation="0" wrapText="false" shrinkToFit="false"/>
    </xf>
    <xf xfId="0" fontId="3" numFmtId="0" fillId="0" borderId="41" applyFont="1" applyNumberFormat="0" applyFill="0" applyBorder="1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left" vertical="center" textRotation="0" wrapText="false" shrinkToFit="false"/>
    </xf>
    <xf xfId="0" fontId="1" numFmtId="0" fillId="0" borderId="44" applyFont="1" applyNumberFormat="0" applyFill="0" applyBorder="1" applyAlignment="0"/>
    <xf xfId="0" fontId="3" numFmtId="0" fillId="0" borderId="11" applyFont="1" applyNumberFormat="0" applyFill="0" applyBorder="1" applyAlignment="1">
      <alignment horizontal="left" vertical="center" textRotation="0" wrapText="false" shrinkToFit="false"/>
    </xf>
    <xf xfId="0" fontId="3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20" applyFont="1" applyNumberFormat="0" applyFill="0" applyBorder="1" applyAlignment="0"/>
    <xf xfId="0" fontId="2" numFmtId="0" fillId="0" borderId="11" applyFont="1" applyNumberFormat="0" applyFill="0" applyBorder="1" applyAlignment="1">
      <alignment horizontal="left" vertical="center" textRotation="0" wrapText="true" shrinkToFit="false"/>
    </xf>
    <xf xfId="0" fontId="3" numFmtId="0" fillId="0" borderId="11" applyFont="1" applyNumberFormat="0" applyFill="0" applyBorder="1" applyAlignment="1">
      <alignment horizontal="left" vertical="center" textRotation="0" wrapText="true" shrinkToFit="false"/>
    </xf>
    <xf xfId="0" fontId="3" numFmtId="0" fillId="0" borderId="12" applyFont="1" applyNumberFormat="0" applyFill="0" applyBorder="1" applyAlignment="1">
      <alignment horizontal="left" vertical="center" textRotation="0" wrapText="true" shrinkToFit="false"/>
    </xf>
    <xf xfId="0" fontId="3" numFmtId="0" fillId="0" borderId="9" applyFont="1" applyNumberFormat="0" applyFill="0" applyBorder="1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0"/>
    <xf xfId="0" fontId="2" numFmtId="9" fillId="0" borderId="4" applyFont="1" applyNumberFormat="1" applyFill="0" applyBorder="1" applyAlignment="1">
      <alignment horizontal="center" vertical="center" textRotation="0" wrapText="true" shrinkToFit="false"/>
    </xf>
    <xf xfId="0" fontId="2" numFmtId="0" fillId="3" borderId="15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false" shrinkToFit="false"/>
    </xf>
    <xf xfId="0" fontId="2" numFmtId="0" fillId="5" borderId="43" applyFont="1" applyNumberFormat="0" applyFill="1" applyBorder="1" applyAlignment="1">
      <alignment horizontal="center" vertical="center" textRotation="0" wrapText="false" shrinkToFit="false"/>
    </xf>
    <xf xfId="0" fontId="2" numFmtId="0" fillId="0" borderId="43" applyFont="1" applyNumberFormat="0" applyFill="0" applyBorder="1" applyAlignment="1">
      <alignment horizontal="center" vertical="center" textRotation="0" wrapText="false" shrinkToFit="false"/>
    </xf>
    <xf xfId="0" fontId="8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0" borderId="15" applyFont="1" applyNumberFormat="0" applyFill="0" applyBorder="1" applyAlignment="1">
      <alignment horizontal="center" vertical="bottom" textRotation="0" wrapText="false" shrinkToFit="false"/>
    </xf>
    <xf xfId="0" fontId="2" numFmtId="0" fillId="14" borderId="4" applyFont="1" applyNumberFormat="0" applyFill="1" applyBorder="1" applyAlignment="1">
      <alignment horizontal="center" vertical="center" textRotation="0" wrapText="false" shrinkToFit="false"/>
    </xf>
    <xf xfId="0" fontId="2" numFmtId="0" fillId="18" borderId="4" applyFont="1" applyNumberFormat="0" applyFill="1" applyBorder="1" applyAlignment="1">
      <alignment horizontal="center" vertical="center" textRotation="0" wrapText="false" shrinkToFit="false"/>
    </xf>
    <xf xfId="0" fontId="14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24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1" fillId="0" borderId="0" applyFont="1" applyNumberFormat="1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3" numFmtId="0" fillId="3" borderId="0" applyFont="1" applyNumberFormat="0" applyFill="1" applyBorder="0" applyAlignment="0"/>
    <xf xfId="0" fontId="2" numFmtId="2" fillId="0" borderId="0" applyFont="1" applyNumberFormat="1" applyFill="0" applyBorder="0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0"/>
    <xf xfId="0" fontId="2" numFmtId="2" fillId="0" borderId="0" applyFont="1" applyNumberFormat="1" applyFill="0" applyBorder="0" applyAlignment="1">
      <alignment vertical="top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7" numFmtId="0" fillId="8" borderId="15" applyFont="1" applyNumberFormat="0" applyFill="1" applyBorder="1" applyAlignment="1">
      <alignment horizontal="center" vertical="center" textRotation="0" wrapText="true" shrinkToFit="false"/>
    </xf>
    <xf xfId="0" fontId="17" numFmtId="0" fillId="8" borderId="15" applyFont="1" applyNumberFormat="0" applyFill="1" applyBorder="1" applyAlignment="1">
      <alignment horizontal="center" vertical="center" textRotation="0" wrapText="false" shrinkToFit="false"/>
    </xf>
    <xf xfId="0" fontId="17" numFmtId="0" fillId="8" borderId="4" applyFont="1" applyNumberFormat="0" applyFill="1" applyBorder="1" applyAlignment="1">
      <alignment horizontal="center" vertical="center" textRotation="0" wrapText="true" shrinkToFit="false"/>
    </xf>
    <xf xfId="0" fontId="2" numFmtId="2" fillId="0" borderId="4" applyFont="1" applyNumberFormat="1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2" fillId="0" borderId="0" applyFont="1" applyNumberFormat="1" applyFill="0" applyBorder="0" applyAlignment="1">
      <alignment horizontal="center" vertical="center" textRotation="0" wrapText="false" shrinkToFit="false"/>
    </xf>
    <xf xfId="0" fontId="13" numFmtId="0" fillId="0" borderId="15" applyFont="1" applyNumberFormat="0" applyFill="0" applyBorder="1" applyAlignment="1">
      <alignment horizontal="center" vertical="center" textRotation="0" wrapText="true" shrinkToFit="false"/>
    </xf>
    <xf xfId="0" fontId="13" numFmtId="0" fillId="9" borderId="15" applyFont="1" applyNumberFormat="0" applyFill="1" applyBorder="1" applyAlignment="1">
      <alignment horizontal="center" vertical="center" textRotation="0" wrapText="true" shrinkToFit="false"/>
    </xf>
    <xf xfId="0" fontId="1" numFmtId="0" fillId="0" borderId="29" applyFont="1" applyNumberFormat="0" applyFill="0" applyBorder="1" applyAlignment="1">
      <alignment horizontal="center" vertical="center" textRotation="0" wrapText="false" shrinkToFit="false"/>
    </xf>
    <xf xfId="0" fontId="1" numFmtId="0" fillId="0" borderId="45" applyFont="1" applyNumberFormat="0" applyFill="0" applyBorder="1" applyAlignment="0"/>
    <xf xfId="0" fontId="1" numFmtId="0" fillId="0" borderId="34" applyFont="1" applyNumberFormat="0" applyFill="0" applyBorder="1" applyAlignment="0"/>
    <xf xfId="0" fontId="25" numFmtId="0" fillId="12" borderId="0" applyFont="1" applyNumberFormat="0" applyFill="1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0"/>
    <xf xfId="0" fontId="18" numFmtId="0" fillId="6" borderId="17" applyFont="1" applyNumberFormat="0" applyFill="1" applyBorder="1" applyAlignment="1">
      <alignment horizontal="left" vertical="bottom" textRotation="0" wrapText="false" shrinkToFit="false"/>
    </xf>
    <xf xfId="0" fontId="1" numFmtId="0" fillId="0" borderId="18" applyFont="1" applyNumberFormat="0" applyFill="0" applyBorder="1" applyAlignment="0"/>
    <xf xfId="0" fontId="1" numFmtId="0" fillId="0" borderId="5" applyFont="1" applyNumberFormat="0" applyFill="0" applyBorder="1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8" numFmtId="0" fillId="6" borderId="19" applyFont="1" applyNumberFormat="0" applyFill="1" applyBorder="1" applyAlignment="1">
      <alignment horizontal="left" vertical="bottom" textRotation="0" wrapText="false" shrinkToFit="false"/>
    </xf>
    <xf xfId="0" fontId="1" numFmtId="0" fillId="0" borderId="46" applyFont="1" applyNumberFormat="0" applyFill="0" applyBorder="1" applyAlignment="0"/>
    <xf xfId="0" fontId="18" numFmtId="0" fillId="0" borderId="0" applyFont="1" applyNumberFormat="0" applyFill="0" applyBorder="0" applyAlignment="1">
      <alignment horizontal="left" vertical="bottom" textRotation="0" wrapText="false" shrinkToFit="false"/>
    </xf>
    <xf xfId="0" fontId="18" numFmtId="0" fillId="6" borderId="16" applyFont="1" applyNumberFormat="0" applyFill="1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7" applyFont="1" applyNumberFormat="0" applyFill="0" applyBorder="1" applyAlignment="0"/>
    <xf xfId="0" fontId="26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3" applyFont="1" applyNumberFormat="0" applyFill="0" applyBorder="1" applyAlignment="0"/>
    <xf xfId="0" fontId="13" numFmtId="0" fillId="9" borderId="17" applyFont="1" applyNumberFormat="0" applyFill="1" applyBorder="1" applyAlignment="1">
      <alignment horizontal="center" vertical="center" textRotation="0" wrapText="true" shrinkToFit="false"/>
    </xf>
    <xf xfId="0" fontId="1" numFmtId="0" fillId="0" borderId="47" applyFont="1" applyNumberFormat="0" applyFill="0" applyBorder="1" applyAlignment="0"/>
    <xf xfId="0" fontId="1" numFmtId="0" fillId="14" borderId="29" applyFont="1" applyNumberFormat="0" applyFill="1" applyBorder="1" applyAlignment="1">
      <alignment horizontal="center" vertical="center" textRotation="0" wrapText="false" shrinkToFit="false"/>
    </xf>
    <xf xfId="0" fontId="26" numFmtId="0" fillId="0" borderId="9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0"/>
    <xf xfId="0" fontId="1" numFmtId="0" fillId="0" borderId="12" applyFont="1" applyNumberFormat="0" applyFill="0" applyBorder="1" applyAlignment="0"/>
    <xf xfId="0" fontId="1" numFmtId="0" fillId="0" borderId="48" applyFont="1" applyNumberFormat="0" applyFill="0" applyBorder="1" applyAlignment="1">
      <alignment horizontal="center" vertical="center" textRotation="0" wrapText="false" shrinkToFit="false"/>
    </xf>
    <xf xfId="0" fontId="26" numFmtId="0" fillId="0" borderId="41" applyFont="1" applyNumberFormat="0" applyFill="0" applyBorder="1" applyAlignment="1">
      <alignment horizontal="center" vertical="bottom" textRotation="0" wrapText="false" shrinkToFit="false"/>
    </xf>
    <xf xfId="0" fontId="1" numFmtId="0" fillId="0" borderId="49" applyFont="1" applyNumberFormat="0" applyFill="0" applyBorder="1" applyAlignment="0"/>
    <xf xfId="0" fontId="27" numFmtId="0" fillId="0" borderId="41" applyFont="1" applyNumberFormat="0" applyFill="0" applyBorder="1" applyAlignment="1">
      <alignment horizontal="center" vertical="center" textRotation="0" wrapText="false" shrinkToFit="false"/>
    </xf>
    <xf xfId="0" fontId="26" numFmtId="0" fillId="0" borderId="41" applyFont="1" applyNumberFormat="0" applyFill="0" applyBorder="1" applyAlignment="1">
      <alignment horizontal="center" vertical="center" textRotation="0" wrapText="false" shrinkToFit="false"/>
    </xf>
    <xf xfId="0" fontId="13" numFmtId="0" fillId="9" borderId="31" applyFont="1" applyNumberFormat="0" applyFill="1" applyBorder="1" applyAlignment="1">
      <alignment horizontal="center" vertical="center" textRotation="0" wrapText="true" shrinkToFit="false"/>
    </xf>
    <xf xfId="0" fontId="1" numFmtId="0" fillId="0" borderId="32" applyFont="1" applyNumberFormat="0" applyFill="0" applyBorder="1" applyAlignment="0"/>
    <xf xfId="0" fontId="13" numFmtId="0" fillId="11" borderId="50" applyFont="1" applyNumberFormat="0" applyFill="1" applyBorder="1" applyAlignment="1">
      <alignment horizontal="center" vertical="center" textRotation="0" wrapText="true" shrinkToFit="false"/>
    </xf>
    <xf xfId="0" fontId="1" numFmtId="0" fillId="0" borderId="51" applyFont="1" applyNumberFormat="0" applyFill="0" applyBorder="1" applyAlignment="0"/>
    <xf xfId="0" fontId="21" numFmtId="0" fillId="11" borderId="50" applyFont="1" applyNumberFormat="0" applyFill="1" applyBorder="1" applyAlignment="1">
      <alignment horizontal="center" vertical="center" textRotation="0" wrapText="true" shrinkToFit="false"/>
    </xf>
    <xf xfId="0" fontId="13" numFmtId="0" fillId="11" borderId="52" applyFont="1" applyNumberFormat="0" applyFill="1" applyBorder="1" applyAlignment="1">
      <alignment horizontal="center" vertical="center" textRotation="0" wrapText="true" shrinkToFit="false"/>
    </xf>
    <xf xfId="0" fontId="1" numFmtId="0" fillId="0" borderId="53" applyFont="1" applyNumberFormat="0" applyFill="0" applyBorder="1" applyAlignment="0"/>
    <xf xfId="0" fontId="1" numFmtId="0" fillId="0" borderId="54" applyFont="1" applyNumberFormat="0" applyFill="0" applyBorder="1" applyAlignment="0"/>
    <xf xfId="0" fontId="1" numFmtId="0" fillId="0" borderId="50" applyFont="1" applyNumberFormat="0" applyFill="0" applyBorder="1" applyAlignment="1">
      <alignment horizontal="center" vertical="center" textRotation="0" wrapText="false" shrinkToFit="false"/>
    </xf>
    <xf xfId="0" fontId="13" numFmtId="0" fillId="11" borderId="31" applyFont="1" applyNumberFormat="0" applyFill="1" applyBorder="1" applyAlignment="1">
      <alignment horizontal="center" vertical="center" textRotation="0" wrapText="true" shrinkToFit="false"/>
    </xf>
    <xf xfId="0" fontId="1" numFmtId="0" fillId="0" borderId="40" applyFont="1" applyNumberFormat="0" applyFill="0" applyBorder="1" applyAlignment="0"/>
    <xf xfId="0" fontId="13" numFmtId="0" fillId="11" borderId="31" applyFont="1" applyNumberFormat="0" applyFill="1" applyBorder="1" applyAlignment="1">
      <alignment horizontal="center" vertical="center" textRotation="0" wrapText="false" shrinkToFit="false"/>
    </xf>
    <xf xfId="0" fontId="1" numFmtId="0" fillId="0" borderId="55" applyFont="1" applyNumberFormat="0" applyFill="0" applyBorder="1" applyAlignment="0"/>
    <xf xfId="0" fontId="1" numFmtId="0" fillId="0" borderId="52" applyFont="1" applyNumberFormat="0" applyFill="0" applyBorder="1" applyAlignment="1">
      <alignment horizontal="center" vertical="center" textRotation="0" wrapText="false" shrinkToFit="false"/>
    </xf>
    <xf xfId="0" fontId="1" numFmtId="14" fillId="0" borderId="50" applyFont="1" applyNumberFormat="1" applyFill="0" applyBorder="1" applyAlignment="1">
      <alignment horizontal="center" vertical="center" textRotation="0" wrapText="false" shrinkToFit="false"/>
    </xf>
    <xf xfId="0" fontId="1" numFmtId="0" fillId="0" borderId="50" applyFont="1" applyNumberFormat="0" applyFill="0" applyBorder="1" applyAlignment="1">
      <alignment horizontal="center" vertical="center" textRotation="0" wrapText="true" shrinkToFit="false"/>
    </xf>
    <xf xfId="0" fontId="13" numFmtId="0" fillId="11" borderId="48" applyFont="1" applyNumberFormat="0" applyFill="1" applyBorder="1" applyAlignment="1">
      <alignment horizontal="center" vertical="center" textRotation="0" wrapText="true" shrinkToFit="false"/>
    </xf>
    <xf xfId="0" fontId="1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9" fillId="0" borderId="48" applyFont="1" applyNumberFormat="1" applyFill="0" applyBorder="1" applyAlignment="1">
      <alignment horizontal="center" vertical="center" textRotation="0" wrapText="false" shrinkToFit="false"/>
    </xf>
    <xf xfId="0" fontId="1" numFmtId="0" fillId="0" borderId="33" applyFont="1" applyNumberFormat="0" applyFill="0" applyBorder="1" applyAlignment="0"/>
    <xf xfId="0" fontId="13" numFmtId="0" fillId="9" borderId="15" applyFont="1" applyNumberFormat="0" applyFill="1" applyBorder="1" applyAlignment="1">
      <alignment horizontal="center" vertical="center" textRotation="0" wrapText="true" shrinkToFit="false"/>
    </xf>
    <xf xfId="0" fontId="27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170" fillId="0" borderId="0" applyFont="1" applyNumberFormat="1" applyFill="0" applyBorder="0" applyAlignment="1">
      <alignment horizontal="left" vertical="bottom" textRotation="0" wrapText="false" shrinkToFit="false"/>
    </xf>
    <xf xfId="0" fontId="13" numFmtId="0" fillId="15" borderId="15" applyFont="1" applyNumberFormat="0" applyFill="1" applyBorder="1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ecf312f9715eceb7ae1f7c021f48353b.jp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ecf312f9715eceb7ae1f7c021f48353b.jp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ecf312f9715eceb7ae1f7c021f48353b.jp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12f1cefe24897a916d6b9cb25348c6df.png"/></Relationship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57375" cy="914400"/>
    <xdr:pic>
      <xdr:nvPicPr>
        <xdr:cNvPr id="1" name="image1.jp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3</xdr:row>
      <xdr:rowOff>228600</xdr:rowOff>
    </xdr:from>
    <xdr:ext cx="7934325" cy="1162050"/>
    <xdr:pic>
      <xdr:nvPicPr>
        <xdr:cNvPr id="1" name="image2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>
      <selection activeCell="A6" sqref="A6"/>
    </sheetView>
  </sheetViews>
  <sheetFormatPr customHeight="true" defaultRowHeight="15" defaultColWidth="14.42578125" outlineLevelRow="0" outlineLevelCol="0"/>
  <cols>
    <col min="1" max="1" width="4.85546875" customWidth="true" style="0"/>
    <col min="2" max="2" width="8.7109375" customWidth="true" style="0"/>
    <col min="3" max="3" width="8.7109375" customWidth="true" style="0"/>
    <col min="4" max="4" width="8.7109375" customWidth="true" style="0"/>
    <col min="5" max="5" width="8.7109375" customWidth="true" style="0"/>
    <col min="6" max="6" width="8.7109375" customWidth="true" style="0"/>
    <col min="7" max="7" width="8.7109375" customWidth="true" style="0"/>
    <col min="8" max="8" width="8.7109375" customWidth="true" style="0"/>
    <col min="9" max="9" width="8.7109375" customWidth="true" style="0"/>
    <col min="10" max="10" width="8.7109375" customWidth="true" style="0"/>
    <col min="11" max="11" width="8.7109375" customWidth="true" style="0"/>
    <col min="12" max="12" width="8.7109375" customWidth="true" style="0"/>
    <col min="13" max="13" width="8.7109375" customWidth="true" style="0"/>
    <col min="14" max="14" width="8.7109375" customWidth="true" style="0"/>
    <col min="15" max="15" width="8.7109375" customWidth="true" style="0"/>
    <col min="16" max="16" width="8.7109375" customWidth="true" style="0"/>
    <col min="17" max="17" width="8.7109375" customWidth="true" style="0"/>
    <col min="18" max="18" width="8.7109375" customWidth="true" style="0"/>
    <col min="19" max="19" width="8.7109375" customWidth="true" style="0"/>
    <col min="20" max="20" width="8.7109375" customWidth="true" style="0"/>
    <col min="21" max="21" width="8.7109375" customWidth="true" style="0"/>
    <col min="22" max="22" width="8.7109375" customWidth="true" style="0"/>
    <col min="23" max="23" width="8.7109375" customWidth="true" style="0"/>
    <col min="24" max="24" width="8.7109375" customWidth="true" style="0"/>
    <col min="25" max="25" width="8.7109375" customWidth="true" style="0"/>
    <col min="26" max="26" width="8.7109375" customWidth="true" style="0"/>
  </cols>
  <sheetData>
    <row r="1" spans="1:26" customHeight="1" ht="14.25">
      <c r="A1" s="1" t="s">
        <v>0</v>
      </c>
      <c r="B1" s="2"/>
    </row>
    <row r="2" spans="1:26" customHeight="1" ht="14.25">
      <c r="A2" s="1" t="s">
        <v>1</v>
      </c>
      <c r="B2" s="2"/>
    </row>
    <row r="3" spans="1:26" customHeight="1" ht="14.25">
      <c r="A3" s="1" t="s">
        <v>2</v>
      </c>
      <c r="B3" s="1"/>
    </row>
    <row r="4" spans="1:26" customHeight="1" ht="14.25">
      <c r="A4" t="s">
        <v>3</v>
      </c>
      <c r="B4" s="1"/>
    </row>
    <row r="5" spans="1:26" customHeight="1" ht="14.25">
      <c r="A5" s="1" t="s">
        <v>4</v>
      </c>
      <c r="B5" s="1"/>
    </row>
    <row r="6" spans="1:26" customHeight="1" ht="14.25">
      <c r="A6" s="1"/>
      <c r="B6" s="1"/>
    </row>
    <row r="7" spans="1:26" customHeight="1" ht="14.25"/>
    <row r="8" spans="1:26" customHeight="1" ht="14.25"/>
    <row r="9" spans="1:26" customHeight="1" ht="14.25"/>
    <row r="10" spans="1:26" customHeight="1" ht="14.25"/>
    <row r="11" spans="1:26" customHeight="1" ht="14.25"/>
    <row r="12" spans="1:26" customHeight="1" ht="14.25"/>
    <row r="13" spans="1:26" customHeight="1" ht="14.25"/>
    <row r="14" spans="1:26" customHeight="1" ht="14.25"/>
    <row r="15" spans="1:26" customHeight="1" ht="14.25"/>
    <row r="16" spans="1:26" customHeight="1" ht="14.25"/>
    <row r="17" spans="1:26" customHeight="1" ht="14.25"/>
    <row r="18" spans="1:26" customHeight="1" ht="14.25"/>
    <row r="19" spans="1:26" customHeight="1" ht="14.25"/>
    <row r="20" spans="1:26" customHeight="1" ht="14.25"/>
    <row r="21" spans="1:26" customHeight="1" ht="14.25"/>
    <row r="22" spans="1:26" customHeight="1" ht="14.25"/>
    <row r="23" spans="1:26" customHeight="1" ht="14.25"/>
    <row r="24" spans="1:26" customHeight="1" ht="14.25"/>
    <row r="25" spans="1:26" customHeight="1" ht="14.25"/>
    <row r="26" spans="1:26" customHeight="1" ht="14.25"/>
    <row r="27" spans="1:26" customHeight="1" ht="14.25"/>
    <row r="28" spans="1:26" customHeight="1" ht="14.25"/>
    <row r="29" spans="1:26" customHeight="1" ht="14.25"/>
    <row r="30" spans="1:26" customHeight="1" ht="14.25"/>
    <row r="31" spans="1:26" customHeight="1" ht="14.25"/>
    <row r="32" spans="1:26" customHeight="1" ht="14.25"/>
    <row r="33" spans="1:26" customHeight="1" ht="14.25"/>
    <row r="34" spans="1:26" customHeight="1" ht="14.25"/>
    <row r="35" spans="1:26" customHeight="1" ht="14.25"/>
    <row r="36" spans="1:26" customHeight="1" ht="14.25"/>
    <row r="37" spans="1:26" customHeight="1" ht="14.25"/>
    <row r="38" spans="1:26" customHeight="1" ht="14.25"/>
    <row r="39" spans="1:26" customHeight="1" ht="14.25"/>
    <row r="40" spans="1:26" customHeight="1" ht="14.25"/>
    <row r="41" spans="1:26" customHeight="1" ht="14.25"/>
    <row r="42" spans="1:26" customHeight="1" ht="14.25"/>
    <row r="43" spans="1:26" customHeight="1" ht="14.25"/>
    <row r="44" spans="1:26" customHeight="1" ht="14.25"/>
    <row r="45" spans="1:26" customHeight="1" ht="14.25"/>
    <row r="46" spans="1:26" customHeight="1" ht="14.25"/>
    <row r="47" spans="1:26" customHeight="1" ht="14.25"/>
    <row r="48" spans="1:26" customHeight="1" ht="14.25"/>
    <row r="49" spans="1:26" customHeight="1" ht="14.25"/>
    <row r="50" spans="1:26" customHeight="1" ht="14.25"/>
    <row r="51" spans="1:26" customHeight="1" ht="14.25"/>
    <row r="52" spans="1:26" customHeight="1" ht="14.25"/>
    <row r="53" spans="1:26" customHeight="1" ht="14.25"/>
    <row r="54" spans="1:26" customHeight="1" ht="14.25"/>
    <row r="55" spans="1:26" customHeight="1" ht="14.25"/>
    <row r="56" spans="1:26" customHeight="1" ht="14.25"/>
    <row r="57" spans="1:26" customHeight="1" ht="14.25"/>
    <row r="58" spans="1:26" customHeight="1" ht="14.25"/>
    <row r="59" spans="1:26" customHeight="1" ht="14.25"/>
    <row r="60" spans="1:26" customHeight="1" ht="14.25"/>
    <row r="61" spans="1:26" customHeight="1" ht="14.25"/>
    <row r="62" spans="1:26" customHeight="1" ht="14.25"/>
    <row r="63" spans="1:26" customHeight="1" ht="14.25"/>
    <row r="64" spans="1:26" customHeight="1" ht="14.25"/>
    <row r="65" spans="1:26" customHeight="1" ht="14.25"/>
    <row r="66" spans="1:26" customHeight="1" ht="14.25"/>
    <row r="67" spans="1:26" customHeight="1" ht="14.25"/>
    <row r="68" spans="1:26" customHeight="1" ht="14.25"/>
    <row r="69" spans="1:26" customHeight="1" ht="14.25"/>
    <row r="70" spans="1:26" customHeight="1" ht="14.25"/>
    <row r="71" spans="1:26" customHeight="1" ht="14.25"/>
    <row r="72" spans="1:26" customHeight="1" ht="14.25"/>
    <row r="73" spans="1:26" customHeight="1" ht="14.25"/>
    <row r="74" spans="1:26" customHeight="1" ht="14.25"/>
    <row r="75" spans="1:26" customHeight="1" ht="14.25"/>
    <row r="76" spans="1:26" customHeight="1" ht="14.25"/>
    <row r="77" spans="1:26" customHeight="1" ht="14.25"/>
    <row r="78" spans="1:26" customHeight="1" ht="14.25"/>
    <row r="79" spans="1:26" customHeight="1" ht="14.25"/>
    <row r="80" spans="1:26" customHeight="1" ht="14.25"/>
    <row r="81" spans="1:26" customHeight="1" ht="14.25"/>
    <row r="82" spans="1:26" customHeight="1" ht="14.25"/>
    <row r="83" spans="1:26" customHeight="1" ht="14.25"/>
    <row r="84" spans="1:26" customHeight="1" ht="14.25"/>
    <row r="85" spans="1:26" customHeight="1" ht="14.25"/>
    <row r="86" spans="1:26" customHeight="1" ht="14.25"/>
    <row r="87" spans="1:26" customHeight="1" ht="14.25"/>
    <row r="88" spans="1:26" customHeight="1" ht="14.25"/>
    <row r="89" spans="1:26" customHeight="1" ht="14.25"/>
    <row r="90" spans="1:26" customHeight="1" ht="14.25"/>
    <row r="91" spans="1:26" customHeight="1" ht="14.25"/>
    <row r="92" spans="1:26" customHeight="1" ht="14.25"/>
    <row r="93" spans="1:26" customHeight="1" ht="14.25"/>
    <row r="94" spans="1:26" customHeight="1" ht="14.25"/>
    <row r="95" spans="1:26" customHeight="1" ht="14.25"/>
    <row r="96" spans="1:26" customHeight="1" ht="14.25"/>
    <row r="97" spans="1:26" customHeight="1" ht="14.25"/>
    <row r="98" spans="1:26" customHeight="1" ht="14.25"/>
    <row r="99" spans="1:26" customHeight="1" ht="14.25"/>
    <row r="100" spans="1:26" customHeight="1" ht="14.25"/>
    <row r="101" spans="1:26" customHeight="1" ht="14.25"/>
    <row r="102" spans="1:26" customHeight="1" ht="14.25"/>
    <row r="103" spans="1:26" customHeight="1" ht="14.25"/>
    <row r="104" spans="1:26" customHeight="1" ht="14.25"/>
    <row r="105" spans="1:26" customHeight="1" ht="14.25"/>
    <row r="106" spans="1:26" customHeight="1" ht="14.25"/>
    <row r="107" spans="1:26" customHeight="1" ht="14.25"/>
    <row r="108" spans="1:26" customHeight="1" ht="14.25"/>
    <row r="109" spans="1:26" customHeight="1" ht="14.25"/>
    <row r="110" spans="1:26" customHeight="1" ht="14.25"/>
    <row r="111" spans="1:26" customHeight="1" ht="14.25"/>
    <row r="112" spans="1:26" customHeight="1" ht="14.25"/>
    <row r="113" spans="1:26" customHeight="1" ht="14.25"/>
    <row r="114" spans="1:26" customHeight="1" ht="14.25"/>
    <row r="115" spans="1:26" customHeight="1" ht="14.25"/>
    <row r="116" spans="1:26" customHeight="1" ht="14.25"/>
    <row r="117" spans="1:26" customHeight="1" ht="14.25"/>
    <row r="118" spans="1:26" customHeight="1" ht="14.25"/>
    <row r="119" spans="1:26" customHeight="1" ht="14.25"/>
    <row r="120" spans="1:26" customHeight="1" ht="14.25"/>
    <row r="121" spans="1:26" customHeight="1" ht="14.25"/>
    <row r="122" spans="1:26" customHeight="1" ht="14.25"/>
    <row r="123" spans="1:26" customHeight="1" ht="14.25"/>
    <row r="124" spans="1:26" customHeight="1" ht="14.25"/>
    <row r="125" spans="1:26" customHeight="1" ht="14.25"/>
    <row r="126" spans="1:26" customHeight="1" ht="14.25"/>
    <row r="127" spans="1:26" customHeight="1" ht="14.25"/>
    <row r="128" spans="1:26" customHeight="1" ht="14.25"/>
    <row r="129" spans="1:26" customHeight="1" ht="14.25"/>
    <row r="130" spans="1:26" customHeight="1" ht="14.25"/>
    <row r="131" spans="1:26" customHeight="1" ht="14.25"/>
    <row r="132" spans="1:26" customHeight="1" ht="14.25"/>
    <row r="133" spans="1:26" customHeight="1" ht="14.25"/>
    <row r="134" spans="1:26" customHeight="1" ht="14.25"/>
    <row r="135" spans="1:26" customHeight="1" ht="14.25"/>
    <row r="136" spans="1:26" customHeight="1" ht="14.25"/>
    <row r="137" spans="1:26" customHeight="1" ht="14.25"/>
    <row r="138" spans="1:26" customHeight="1" ht="14.25"/>
    <row r="139" spans="1:26" customHeight="1" ht="14.25"/>
    <row r="140" spans="1:26" customHeight="1" ht="14.25"/>
    <row r="141" spans="1:26" customHeight="1" ht="14.25"/>
    <row r="142" spans="1:26" customHeight="1" ht="14.25"/>
    <row r="143" spans="1:26" customHeight="1" ht="14.25"/>
    <row r="144" spans="1:26" customHeight="1" ht="14.25"/>
    <row r="145" spans="1:26" customHeight="1" ht="14.25"/>
    <row r="146" spans="1:26" customHeight="1" ht="14.25"/>
    <row r="147" spans="1:26" customHeight="1" ht="14.25"/>
    <row r="148" spans="1:26" customHeight="1" ht="14.25"/>
    <row r="149" spans="1:26" customHeight="1" ht="14.25"/>
    <row r="150" spans="1:26" customHeight="1" ht="14.25"/>
    <row r="151" spans="1:26" customHeight="1" ht="14.25"/>
    <row r="152" spans="1:26" customHeight="1" ht="14.25"/>
    <row r="153" spans="1:26" customHeight="1" ht="14.25"/>
    <row r="154" spans="1:26" customHeight="1" ht="14.25"/>
    <row r="155" spans="1:26" customHeight="1" ht="14.25"/>
    <row r="156" spans="1:26" customHeight="1" ht="14.25"/>
    <row r="157" spans="1:26" customHeight="1" ht="14.25"/>
    <row r="158" spans="1:26" customHeight="1" ht="14.25"/>
    <row r="159" spans="1:26" customHeight="1" ht="14.25"/>
    <row r="160" spans="1:26" customHeight="1" ht="14.25"/>
    <row r="161" spans="1:26" customHeight="1" ht="14.25"/>
    <row r="162" spans="1:26" customHeight="1" ht="14.25"/>
    <row r="163" spans="1:26" customHeight="1" ht="14.25"/>
    <row r="164" spans="1:26" customHeight="1" ht="14.25"/>
    <row r="165" spans="1:26" customHeight="1" ht="14.25"/>
    <row r="166" spans="1:26" customHeight="1" ht="14.25"/>
    <row r="167" spans="1:26" customHeight="1" ht="14.25"/>
    <row r="168" spans="1:26" customHeight="1" ht="14.25"/>
    <row r="169" spans="1:26" customHeight="1" ht="14.25"/>
    <row r="170" spans="1:26" customHeight="1" ht="14.25"/>
    <row r="171" spans="1:26" customHeight="1" ht="14.25"/>
    <row r="172" spans="1:26" customHeight="1" ht="14.25"/>
    <row r="173" spans="1:26" customHeight="1" ht="14.25"/>
    <row r="174" spans="1:26" customHeight="1" ht="14.25"/>
    <row r="175" spans="1:26" customHeight="1" ht="14.25"/>
    <row r="176" spans="1:26" customHeight="1" ht="14.25"/>
    <row r="177" spans="1:26" customHeight="1" ht="14.25"/>
    <row r="178" spans="1:26" customHeight="1" ht="14.25"/>
    <row r="179" spans="1:26" customHeight="1" ht="14.25"/>
    <row r="180" spans="1:26" customHeight="1" ht="14.25"/>
    <row r="181" spans="1:26" customHeight="1" ht="14.25"/>
    <row r="182" spans="1:26" customHeight="1" ht="14.25"/>
    <row r="183" spans="1:26" customHeight="1" ht="14.25"/>
    <row r="184" spans="1:26" customHeight="1" ht="14.25"/>
    <row r="185" spans="1:26" customHeight="1" ht="14.25"/>
    <row r="186" spans="1:26" customHeight="1" ht="14.25"/>
    <row r="187" spans="1:26" customHeight="1" ht="14.25"/>
    <row r="188" spans="1:26" customHeight="1" ht="14.25"/>
    <row r="189" spans="1:26" customHeight="1" ht="14.25"/>
    <row r="190" spans="1:26" customHeight="1" ht="14.25"/>
    <row r="191" spans="1:26" customHeight="1" ht="14.25"/>
    <row r="192" spans="1:26" customHeight="1" ht="14.25"/>
    <row r="193" spans="1:26" customHeight="1" ht="14.25"/>
    <row r="194" spans="1:26" customHeight="1" ht="14.25"/>
    <row r="195" spans="1:26" customHeight="1" ht="14.25"/>
    <row r="196" spans="1:26" customHeight="1" ht="14.25"/>
    <row r="197" spans="1:26" customHeight="1" ht="14.25"/>
    <row r="198" spans="1:26" customHeight="1" ht="14.25"/>
    <row r="199" spans="1:26" customHeight="1" ht="14.25"/>
    <row r="200" spans="1:26" customHeight="1" ht="14.25"/>
    <row r="201" spans="1:26" customHeight="1" ht="14.25"/>
    <row r="202" spans="1:26" customHeight="1" ht="14.25"/>
    <row r="203" spans="1:26" customHeight="1" ht="14.25"/>
    <row r="204" spans="1:26" customHeight="1" ht="14.25"/>
    <row r="205" spans="1:26" customHeight="1" ht="14.25"/>
    <row r="206" spans="1:26" customHeight="1" ht="14.25"/>
    <row r="207" spans="1:26" customHeight="1" ht="14.25"/>
    <row r="208" spans="1:26" customHeight="1" ht="14.25"/>
    <row r="209" spans="1:26" customHeight="1" ht="14.25"/>
    <row r="210" spans="1:26" customHeight="1" ht="14.25"/>
    <row r="211" spans="1:26" customHeight="1" ht="14.25"/>
    <row r="212" spans="1:26" customHeight="1" ht="14.25"/>
    <row r="213" spans="1:26" customHeight="1" ht="14.25"/>
    <row r="214" spans="1:26" customHeight="1" ht="14.25"/>
    <row r="215" spans="1:26" customHeight="1" ht="14.25"/>
    <row r="216" spans="1:26" customHeight="1" ht="14.25"/>
    <row r="217" spans="1:26" customHeight="1" ht="14.25"/>
    <row r="218" spans="1:26" customHeight="1" ht="14.25"/>
    <row r="219" spans="1:26" customHeight="1" ht="14.25"/>
    <row r="220" spans="1:26" customHeight="1" ht="14.25"/>
    <row r="221" spans="1:26" customHeight="1" ht="14.25"/>
    <row r="222" spans="1:26" customHeight="1" ht="14.25"/>
    <row r="223" spans="1:26" customHeight="1" ht="14.25"/>
    <row r="224" spans="1:26" customHeight="1" ht="14.25"/>
    <row r="225" spans="1:26" customHeight="1" ht="14.25"/>
    <row r="226" spans="1:26" customHeight="1" ht="14.25"/>
    <row r="227" spans="1:26" customHeight="1" ht="14.25"/>
    <row r="228" spans="1:26" customHeight="1" ht="14.25"/>
    <row r="229" spans="1:26" customHeight="1" ht="14.25"/>
    <row r="230" spans="1:26" customHeight="1" ht="14.25"/>
    <row r="231" spans="1:26" customHeight="1" ht="14.25"/>
    <row r="232" spans="1:26" customHeight="1" ht="14.25"/>
    <row r="233" spans="1:26" customHeight="1" ht="14.25"/>
    <row r="234" spans="1:26" customHeight="1" ht="14.25"/>
    <row r="235" spans="1:26" customHeight="1" ht="14.25"/>
    <row r="236" spans="1:26" customHeight="1" ht="14.25"/>
    <row r="237" spans="1:26" customHeight="1" ht="14.25"/>
    <row r="238" spans="1:26" customHeight="1" ht="14.25"/>
    <row r="239" spans="1:26" customHeight="1" ht="14.25"/>
    <row r="240" spans="1:26" customHeight="1" ht="14.25"/>
    <row r="241" spans="1:26" customHeight="1" ht="14.25"/>
    <row r="242" spans="1:26" customHeight="1" ht="14.25"/>
    <row r="243" spans="1:26" customHeight="1" ht="14.25"/>
    <row r="244" spans="1:26" customHeight="1" ht="14.25"/>
    <row r="245" spans="1:26" customHeight="1" ht="14.25"/>
    <row r="246" spans="1:26" customHeight="1" ht="14.25"/>
    <row r="247" spans="1:26" customHeight="1" ht="14.25"/>
    <row r="248" spans="1:26" customHeight="1" ht="14.25"/>
    <row r="249" spans="1:26" customHeight="1" ht="14.25"/>
    <row r="250" spans="1:26" customHeight="1" ht="14.25"/>
    <row r="251" spans="1:26" customHeight="1" ht="14.25"/>
    <row r="252" spans="1:26" customHeight="1" ht="14.25"/>
    <row r="253" spans="1:26" customHeight="1" ht="14.25"/>
    <row r="254" spans="1:26" customHeight="1" ht="14.25"/>
    <row r="255" spans="1:26" customHeight="1" ht="14.25"/>
    <row r="256" spans="1:26" customHeight="1" ht="14.25"/>
    <row r="257" spans="1:26" customHeight="1" ht="14.25"/>
    <row r="258" spans="1:26" customHeight="1" ht="14.25"/>
    <row r="259" spans="1:26" customHeight="1" ht="14.25"/>
    <row r="260" spans="1:26" customHeight="1" ht="14.25"/>
    <row r="261" spans="1:26" customHeight="1" ht="14.25"/>
    <row r="262" spans="1:26" customHeight="1" ht="14.25"/>
    <row r="263" spans="1:26" customHeight="1" ht="14.25"/>
    <row r="264" spans="1:26" customHeight="1" ht="14.25"/>
    <row r="265" spans="1:26" customHeight="1" ht="14.25"/>
    <row r="266" spans="1:26" customHeight="1" ht="14.25"/>
    <row r="267" spans="1:26" customHeight="1" ht="14.25"/>
    <row r="268" spans="1:26" customHeight="1" ht="14.25"/>
    <row r="269" spans="1:26" customHeight="1" ht="14.25"/>
    <row r="270" spans="1:26" customHeight="1" ht="14.25"/>
    <row r="271" spans="1:26" customHeight="1" ht="14.25"/>
    <row r="272" spans="1:26" customHeight="1" ht="14.25"/>
    <row r="273" spans="1:26" customHeight="1" ht="14.25"/>
    <row r="274" spans="1:26" customHeight="1" ht="14.25"/>
    <row r="275" spans="1:26" customHeight="1" ht="14.25"/>
    <row r="276" spans="1:26" customHeight="1" ht="14.25"/>
    <row r="277" spans="1:26" customHeight="1" ht="14.25"/>
    <row r="278" spans="1:26" customHeight="1" ht="14.25"/>
    <row r="279" spans="1:26" customHeight="1" ht="14.25"/>
    <row r="280" spans="1:26" customHeight="1" ht="14.25"/>
    <row r="281" spans="1:26" customHeight="1" ht="14.25"/>
    <row r="282" spans="1:26" customHeight="1" ht="14.25"/>
    <row r="283" spans="1:26" customHeight="1" ht="14.25"/>
    <row r="284" spans="1:26" customHeight="1" ht="14.25"/>
    <row r="285" spans="1:26" customHeight="1" ht="14.25"/>
    <row r="286" spans="1:26" customHeight="1" ht="14.25"/>
    <row r="287" spans="1:26" customHeight="1" ht="14.25"/>
    <row r="288" spans="1:26" customHeight="1" ht="14.25"/>
    <row r="289" spans="1:26" customHeight="1" ht="14.25"/>
    <row r="290" spans="1:26" customHeight="1" ht="14.25"/>
    <row r="291" spans="1:26" customHeight="1" ht="14.25"/>
    <row r="292" spans="1:26" customHeight="1" ht="14.25"/>
    <row r="293" spans="1:26" customHeight="1" ht="14.25"/>
    <row r="294" spans="1:26" customHeight="1" ht="14.25"/>
    <row r="295" spans="1:26" customHeight="1" ht="14.25"/>
    <row r="296" spans="1:26" customHeight="1" ht="14.25"/>
    <row r="297" spans="1:26" customHeight="1" ht="14.25"/>
    <row r="298" spans="1:26" customHeight="1" ht="14.25"/>
    <row r="299" spans="1:26" customHeight="1" ht="14.25"/>
    <row r="300" spans="1:26" customHeight="1" ht="14.25"/>
    <row r="301" spans="1:26" customHeight="1" ht="14.25"/>
    <row r="302" spans="1:26" customHeight="1" ht="14.25"/>
    <row r="303" spans="1:26" customHeight="1" ht="14.25"/>
    <row r="304" spans="1:26" customHeight="1" ht="14.25"/>
    <row r="305" spans="1:26" customHeight="1" ht="14.25"/>
    <row r="306" spans="1:26" customHeight="1" ht="14.25"/>
    <row r="307" spans="1:26" customHeight="1" ht="14.25"/>
    <row r="308" spans="1:26" customHeight="1" ht="14.25"/>
    <row r="309" spans="1:26" customHeight="1" ht="14.25"/>
    <row r="310" spans="1:26" customHeight="1" ht="14.25"/>
    <row r="311" spans="1:26" customHeight="1" ht="14.25"/>
    <row r="312" spans="1:26" customHeight="1" ht="14.25"/>
    <row r="313" spans="1:26" customHeight="1" ht="14.25"/>
    <row r="314" spans="1:26" customHeight="1" ht="14.25"/>
    <row r="315" spans="1:26" customHeight="1" ht="14.25"/>
    <row r="316" spans="1:26" customHeight="1" ht="14.25"/>
    <row r="317" spans="1:26" customHeight="1" ht="14.25"/>
    <row r="318" spans="1:26" customHeight="1" ht="14.25"/>
    <row r="319" spans="1:26" customHeight="1" ht="14.25"/>
    <row r="320" spans="1:26" customHeight="1" ht="14.25"/>
    <row r="321" spans="1:26" customHeight="1" ht="14.25"/>
    <row r="322" spans="1:26" customHeight="1" ht="14.25"/>
    <row r="323" spans="1:26" customHeight="1" ht="14.25"/>
    <row r="324" spans="1:26" customHeight="1" ht="14.25"/>
    <row r="325" spans="1:26" customHeight="1" ht="14.25"/>
    <row r="326" spans="1:26" customHeight="1" ht="14.25"/>
    <row r="327" spans="1:26" customHeight="1" ht="14.25"/>
    <row r="328" spans="1:26" customHeight="1" ht="14.25"/>
    <row r="329" spans="1:26" customHeight="1" ht="14.25"/>
    <row r="330" spans="1:26" customHeight="1" ht="14.25"/>
    <row r="331" spans="1:26" customHeight="1" ht="14.25"/>
    <row r="332" spans="1:26" customHeight="1" ht="14.25"/>
    <row r="333" spans="1:26" customHeight="1" ht="14.25"/>
    <row r="334" spans="1:26" customHeight="1" ht="14.25"/>
    <row r="335" spans="1:26" customHeight="1" ht="14.25"/>
    <row r="336" spans="1:26" customHeight="1" ht="14.25"/>
    <row r="337" spans="1:26" customHeight="1" ht="14.25"/>
    <row r="338" spans="1:26" customHeight="1" ht="14.25"/>
    <row r="339" spans="1:26" customHeight="1" ht="14.25"/>
    <row r="340" spans="1:26" customHeight="1" ht="14.25"/>
    <row r="341" spans="1:26" customHeight="1" ht="14.25"/>
    <row r="342" spans="1:26" customHeight="1" ht="14.25"/>
    <row r="343" spans="1:26" customHeight="1" ht="14.25"/>
    <row r="344" spans="1:26" customHeight="1" ht="14.25"/>
    <row r="345" spans="1:26" customHeight="1" ht="14.25"/>
    <row r="346" spans="1:26" customHeight="1" ht="14.25"/>
    <row r="347" spans="1:26" customHeight="1" ht="14.25"/>
    <row r="348" spans="1:26" customHeight="1" ht="14.25"/>
    <row r="349" spans="1:26" customHeight="1" ht="14.25"/>
    <row r="350" spans="1:26" customHeight="1" ht="14.25"/>
    <row r="351" spans="1:26" customHeight="1" ht="14.25"/>
    <row r="352" spans="1:26" customHeight="1" ht="14.25"/>
    <row r="353" spans="1:26" customHeight="1" ht="14.25"/>
    <row r="354" spans="1:26" customHeight="1" ht="14.25"/>
    <row r="355" spans="1:26" customHeight="1" ht="14.25"/>
    <row r="356" spans="1:26" customHeight="1" ht="14.25"/>
    <row r="357" spans="1:26" customHeight="1" ht="14.25"/>
    <row r="358" spans="1:26" customHeight="1" ht="14.25"/>
    <row r="359" spans="1:26" customHeight="1" ht="14.25"/>
    <row r="360" spans="1:26" customHeight="1" ht="14.25"/>
    <row r="361" spans="1:26" customHeight="1" ht="14.25"/>
    <row r="362" spans="1:26" customHeight="1" ht="14.25"/>
    <row r="363" spans="1:26" customHeight="1" ht="14.25"/>
    <row r="364" spans="1:26" customHeight="1" ht="14.25"/>
    <row r="365" spans="1:26" customHeight="1" ht="14.25"/>
    <row r="366" spans="1:26" customHeight="1" ht="14.25"/>
    <row r="367" spans="1:26" customHeight="1" ht="14.25"/>
    <row r="368" spans="1:26" customHeight="1" ht="14.25"/>
    <row r="369" spans="1:26" customHeight="1" ht="14.25"/>
    <row r="370" spans="1:26" customHeight="1" ht="14.25"/>
    <row r="371" spans="1:26" customHeight="1" ht="14.25"/>
    <row r="372" spans="1:26" customHeight="1" ht="14.25"/>
    <row r="373" spans="1:26" customHeight="1" ht="14.25"/>
    <row r="374" spans="1:26" customHeight="1" ht="14.25"/>
    <row r="375" spans="1:26" customHeight="1" ht="14.25"/>
    <row r="376" spans="1:26" customHeight="1" ht="14.25"/>
    <row r="377" spans="1:26" customHeight="1" ht="14.25"/>
    <row r="378" spans="1:26" customHeight="1" ht="14.25"/>
    <row r="379" spans="1:26" customHeight="1" ht="14.25"/>
    <row r="380" spans="1:26" customHeight="1" ht="14.25"/>
    <row r="381" spans="1:26" customHeight="1" ht="14.25"/>
    <row r="382" spans="1:26" customHeight="1" ht="14.25"/>
    <row r="383" spans="1:26" customHeight="1" ht="14.25"/>
    <row r="384" spans="1:26" customHeight="1" ht="14.25"/>
    <row r="385" spans="1:26" customHeight="1" ht="14.25"/>
    <row r="386" spans="1:26" customHeight="1" ht="14.25"/>
    <row r="387" spans="1:26" customHeight="1" ht="14.25"/>
    <row r="388" spans="1:26" customHeight="1" ht="14.25"/>
    <row r="389" spans="1:26" customHeight="1" ht="14.25"/>
    <row r="390" spans="1:26" customHeight="1" ht="14.25"/>
    <row r="391" spans="1:26" customHeight="1" ht="14.25"/>
    <row r="392" spans="1:26" customHeight="1" ht="14.25"/>
    <row r="393" spans="1:26" customHeight="1" ht="14.25"/>
    <row r="394" spans="1:26" customHeight="1" ht="14.25"/>
    <row r="395" spans="1:26" customHeight="1" ht="14.25"/>
    <row r="396" spans="1:26" customHeight="1" ht="14.25"/>
    <row r="397" spans="1:26" customHeight="1" ht="14.25"/>
    <row r="398" spans="1:26" customHeight="1" ht="14.25"/>
    <row r="399" spans="1:26" customHeight="1" ht="14.25"/>
    <row r="400" spans="1:26" customHeight="1" ht="14.25"/>
    <row r="401" spans="1:26" customHeight="1" ht="14.25"/>
    <row r="402" spans="1:26" customHeight="1" ht="14.25"/>
    <row r="403" spans="1:26" customHeight="1" ht="14.25"/>
    <row r="404" spans="1:26" customHeight="1" ht="14.25"/>
    <row r="405" spans="1:26" customHeight="1" ht="14.25"/>
    <row r="406" spans="1:26" customHeight="1" ht="14.25"/>
    <row r="407" spans="1:26" customHeight="1" ht="14.25"/>
    <row r="408" spans="1:26" customHeight="1" ht="14.25"/>
    <row r="409" spans="1:26" customHeight="1" ht="14.25"/>
    <row r="410" spans="1:26" customHeight="1" ht="14.25"/>
    <row r="411" spans="1:26" customHeight="1" ht="14.25"/>
    <row r="412" spans="1:26" customHeight="1" ht="14.25"/>
    <row r="413" spans="1:26" customHeight="1" ht="14.25"/>
    <row r="414" spans="1:26" customHeight="1" ht="14.25"/>
    <row r="415" spans="1:26" customHeight="1" ht="14.25"/>
    <row r="416" spans="1:26" customHeight="1" ht="14.25"/>
    <row r="417" spans="1:26" customHeight="1" ht="14.25"/>
    <row r="418" spans="1:26" customHeight="1" ht="14.25"/>
    <row r="419" spans="1:26" customHeight="1" ht="14.25"/>
    <row r="420" spans="1:26" customHeight="1" ht="14.25"/>
    <row r="421" spans="1:26" customHeight="1" ht="14.25"/>
    <row r="422" spans="1:26" customHeight="1" ht="14.25"/>
    <row r="423" spans="1:26" customHeight="1" ht="14.25"/>
    <row r="424" spans="1:26" customHeight="1" ht="14.25"/>
    <row r="425" spans="1:26" customHeight="1" ht="14.25"/>
    <row r="426" spans="1:26" customHeight="1" ht="14.25"/>
    <row r="427" spans="1:26" customHeight="1" ht="14.25"/>
    <row r="428" spans="1:26" customHeight="1" ht="14.25"/>
    <row r="429" spans="1:26" customHeight="1" ht="14.25"/>
    <row r="430" spans="1:26" customHeight="1" ht="14.25"/>
    <row r="431" spans="1:26" customHeight="1" ht="14.25"/>
    <row r="432" spans="1:26" customHeight="1" ht="14.25"/>
    <row r="433" spans="1:26" customHeight="1" ht="14.25"/>
    <row r="434" spans="1:26" customHeight="1" ht="14.25"/>
    <row r="435" spans="1:26" customHeight="1" ht="14.25"/>
    <row r="436" spans="1:26" customHeight="1" ht="14.25"/>
    <row r="437" spans="1:26" customHeight="1" ht="14.25"/>
    <row r="438" spans="1:26" customHeight="1" ht="14.25"/>
    <row r="439" spans="1:26" customHeight="1" ht="14.25"/>
    <row r="440" spans="1:26" customHeight="1" ht="14.25"/>
    <row r="441" spans="1:26" customHeight="1" ht="14.25"/>
    <row r="442" spans="1:26" customHeight="1" ht="14.25"/>
    <row r="443" spans="1:26" customHeight="1" ht="14.25"/>
    <row r="444" spans="1:26" customHeight="1" ht="14.25"/>
    <row r="445" spans="1:26" customHeight="1" ht="14.25"/>
    <row r="446" spans="1:26" customHeight="1" ht="14.25"/>
    <row r="447" spans="1:26" customHeight="1" ht="14.25"/>
    <row r="448" spans="1:26" customHeight="1" ht="14.25"/>
    <row r="449" spans="1:26" customHeight="1" ht="14.25"/>
    <row r="450" spans="1:26" customHeight="1" ht="14.25"/>
    <row r="451" spans="1:26" customHeight="1" ht="14.25"/>
    <row r="452" spans="1:26" customHeight="1" ht="14.25"/>
    <row r="453" spans="1:26" customHeight="1" ht="14.25"/>
    <row r="454" spans="1:26" customHeight="1" ht="14.25"/>
    <row r="455" spans="1:26" customHeight="1" ht="14.25"/>
    <row r="456" spans="1:26" customHeight="1" ht="14.25"/>
    <row r="457" spans="1:26" customHeight="1" ht="14.25"/>
    <row r="458" spans="1:26" customHeight="1" ht="14.25"/>
    <row r="459" spans="1:26" customHeight="1" ht="14.25"/>
    <row r="460" spans="1:26" customHeight="1" ht="14.25"/>
    <row r="461" spans="1:26" customHeight="1" ht="14.25"/>
    <row r="462" spans="1:26" customHeight="1" ht="14.25"/>
    <row r="463" spans="1:26" customHeight="1" ht="14.25"/>
    <row r="464" spans="1:26" customHeight="1" ht="14.25"/>
    <row r="465" spans="1:26" customHeight="1" ht="14.25"/>
    <row r="466" spans="1:26" customHeight="1" ht="14.25"/>
    <row r="467" spans="1:26" customHeight="1" ht="14.25"/>
    <row r="468" spans="1:26" customHeight="1" ht="14.25"/>
    <row r="469" spans="1:26" customHeight="1" ht="14.25"/>
    <row r="470" spans="1:26" customHeight="1" ht="14.25"/>
    <row r="471" spans="1:26" customHeight="1" ht="14.25"/>
    <row r="472" spans="1:26" customHeight="1" ht="14.25"/>
    <row r="473" spans="1:26" customHeight="1" ht="14.25"/>
    <row r="474" spans="1:26" customHeight="1" ht="14.25"/>
    <row r="475" spans="1:26" customHeight="1" ht="14.25"/>
    <row r="476" spans="1:26" customHeight="1" ht="14.25"/>
    <row r="477" spans="1:26" customHeight="1" ht="14.25"/>
    <row r="478" spans="1:26" customHeight="1" ht="14.25"/>
    <row r="479" spans="1:26" customHeight="1" ht="14.25"/>
    <row r="480" spans="1:26" customHeight="1" ht="14.25"/>
    <row r="481" spans="1:26" customHeight="1" ht="14.25"/>
    <row r="482" spans="1:26" customHeight="1" ht="14.25"/>
    <row r="483" spans="1:26" customHeight="1" ht="14.25"/>
    <row r="484" spans="1:26" customHeight="1" ht="14.25"/>
    <row r="485" spans="1:26" customHeight="1" ht="14.25"/>
    <row r="486" spans="1:26" customHeight="1" ht="14.25"/>
    <row r="487" spans="1:26" customHeight="1" ht="14.25"/>
    <row r="488" spans="1:26" customHeight="1" ht="14.25"/>
    <row r="489" spans="1:26" customHeight="1" ht="14.25"/>
    <row r="490" spans="1:26" customHeight="1" ht="14.25"/>
    <row r="491" spans="1:26" customHeight="1" ht="14.25"/>
    <row r="492" spans="1:26" customHeight="1" ht="14.25"/>
    <row r="493" spans="1:26" customHeight="1" ht="14.25"/>
    <row r="494" spans="1:26" customHeight="1" ht="14.25"/>
    <row r="495" spans="1:26" customHeight="1" ht="14.25"/>
    <row r="496" spans="1:26" customHeight="1" ht="14.25"/>
    <row r="497" spans="1:26" customHeight="1" ht="14.25"/>
    <row r="498" spans="1:26" customHeight="1" ht="14.25"/>
    <row r="499" spans="1:26" customHeight="1" ht="14.25"/>
    <row r="500" spans="1:26" customHeight="1" ht="14.25"/>
    <row r="501" spans="1:26" customHeight="1" ht="14.25"/>
    <row r="502" spans="1:26" customHeight="1" ht="14.25"/>
    <row r="503" spans="1:26" customHeight="1" ht="14.25"/>
    <row r="504" spans="1:26" customHeight="1" ht="14.25"/>
    <row r="505" spans="1:26" customHeight="1" ht="14.25"/>
    <row r="506" spans="1:26" customHeight="1" ht="14.25"/>
    <row r="507" spans="1:26" customHeight="1" ht="14.25"/>
    <row r="508" spans="1:26" customHeight="1" ht="14.25"/>
    <row r="509" spans="1:26" customHeight="1" ht="14.25"/>
    <row r="510" spans="1:26" customHeight="1" ht="14.25"/>
    <row r="511" spans="1:26" customHeight="1" ht="14.25"/>
    <row r="512" spans="1:26" customHeight="1" ht="14.25"/>
    <row r="513" spans="1:26" customHeight="1" ht="14.25"/>
    <row r="514" spans="1:26" customHeight="1" ht="14.25"/>
    <row r="515" spans="1:26" customHeight="1" ht="14.25"/>
    <row r="516" spans="1:26" customHeight="1" ht="14.25"/>
    <row r="517" spans="1:26" customHeight="1" ht="14.25"/>
    <row r="518" spans="1:26" customHeight="1" ht="14.25"/>
    <row r="519" spans="1:26" customHeight="1" ht="14.25"/>
    <row r="520" spans="1:26" customHeight="1" ht="14.25"/>
    <row r="521" spans="1:26" customHeight="1" ht="14.25"/>
    <row r="522" spans="1:26" customHeight="1" ht="14.25"/>
    <row r="523" spans="1:26" customHeight="1" ht="14.25"/>
    <row r="524" spans="1:26" customHeight="1" ht="14.25"/>
    <row r="525" spans="1:26" customHeight="1" ht="14.25"/>
    <row r="526" spans="1:26" customHeight="1" ht="14.25"/>
    <row r="527" spans="1:26" customHeight="1" ht="14.25"/>
    <row r="528" spans="1:26" customHeight="1" ht="14.25"/>
    <row r="529" spans="1:26" customHeight="1" ht="14.25"/>
    <row r="530" spans="1:26" customHeight="1" ht="14.25"/>
    <row r="531" spans="1:26" customHeight="1" ht="14.25"/>
    <row r="532" spans="1:26" customHeight="1" ht="14.25"/>
    <row r="533" spans="1:26" customHeight="1" ht="14.25"/>
    <row r="534" spans="1:26" customHeight="1" ht="14.25"/>
    <row r="535" spans="1:26" customHeight="1" ht="14.25"/>
    <row r="536" spans="1:26" customHeight="1" ht="14.25"/>
    <row r="537" spans="1:26" customHeight="1" ht="14.25"/>
    <row r="538" spans="1:26" customHeight="1" ht="14.25"/>
    <row r="539" spans="1:26" customHeight="1" ht="14.25"/>
    <row r="540" spans="1:26" customHeight="1" ht="14.25"/>
    <row r="541" spans="1:26" customHeight="1" ht="14.25"/>
    <row r="542" spans="1:26" customHeight="1" ht="14.25"/>
    <row r="543" spans="1:26" customHeight="1" ht="14.25"/>
    <row r="544" spans="1:26" customHeight="1" ht="14.25"/>
    <row r="545" spans="1:26" customHeight="1" ht="14.25"/>
    <row r="546" spans="1:26" customHeight="1" ht="14.25"/>
    <row r="547" spans="1:26" customHeight="1" ht="14.25"/>
    <row r="548" spans="1:26" customHeight="1" ht="14.25"/>
    <row r="549" spans="1:26" customHeight="1" ht="14.25"/>
    <row r="550" spans="1:26" customHeight="1" ht="14.25"/>
    <row r="551" spans="1:26" customHeight="1" ht="14.25"/>
    <row r="552" spans="1:26" customHeight="1" ht="14.25"/>
    <row r="553" spans="1:26" customHeight="1" ht="14.25"/>
    <row r="554" spans="1:26" customHeight="1" ht="14.25"/>
    <row r="555" spans="1:26" customHeight="1" ht="14.25"/>
    <row r="556" spans="1:26" customHeight="1" ht="14.25"/>
    <row r="557" spans="1:26" customHeight="1" ht="14.25"/>
    <row r="558" spans="1:26" customHeight="1" ht="14.25"/>
    <row r="559" spans="1:26" customHeight="1" ht="14.25"/>
    <row r="560" spans="1:26" customHeight="1" ht="14.25"/>
    <row r="561" spans="1:26" customHeight="1" ht="14.25"/>
    <row r="562" spans="1:26" customHeight="1" ht="14.25"/>
    <row r="563" spans="1:26" customHeight="1" ht="14.25"/>
    <row r="564" spans="1:26" customHeight="1" ht="14.25"/>
    <row r="565" spans="1:26" customHeight="1" ht="14.25"/>
    <row r="566" spans="1:26" customHeight="1" ht="14.25"/>
    <row r="567" spans="1:26" customHeight="1" ht="14.25"/>
    <row r="568" spans="1:26" customHeight="1" ht="14.25"/>
    <row r="569" spans="1:26" customHeight="1" ht="14.25"/>
    <row r="570" spans="1:26" customHeight="1" ht="14.25"/>
    <row r="571" spans="1:26" customHeight="1" ht="14.25"/>
    <row r="572" spans="1:26" customHeight="1" ht="14.25"/>
    <row r="573" spans="1:26" customHeight="1" ht="14.25"/>
    <row r="574" spans="1:26" customHeight="1" ht="14.25"/>
    <row r="575" spans="1:26" customHeight="1" ht="14.25"/>
    <row r="576" spans="1:26" customHeight="1" ht="14.25"/>
    <row r="577" spans="1:26" customHeight="1" ht="14.25"/>
    <row r="578" spans="1:26" customHeight="1" ht="14.25"/>
    <row r="579" spans="1:26" customHeight="1" ht="14.25"/>
    <row r="580" spans="1:26" customHeight="1" ht="14.25"/>
    <row r="581" spans="1:26" customHeight="1" ht="14.25"/>
    <row r="582" spans="1:26" customHeight="1" ht="14.25"/>
    <row r="583" spans="1:26" customHeight="1" ht="14.25"/>
    <row r="584" spans="1:26" customHeight="1" ht="14.25"/>
    <row r="585" spans="1:26" customHeight="1" ht="14.25"/>
    <row r="586" spans="1:26" customHeight="1" ht="14.25"/>
    <row r="587" spans="1:26" customHeight="1" ht="14.25"/>
    <row r="588" spans="1:26" customHeight="1" ht="14.25"/>
    <row r="589" spans="1:26" customHeight="1" ht="14.25"/>
    <row r="590" spans="1:26" customHeight="1" ht="14.25"/>
    <row r="591" spans="1:26" customHeight="1" ht="14.25"/>
    <row r="592" spans="1:26" customHeight="1" ht="14.25"/>
    <row r="593" spans="1:26" customHeight="1" ht="14.25"/>
    <row r="594" spans="1:26" customHeight="1" ht="14.25"/>
    <row r="595" spans="1:26" customHeight="1" ht="14.25"/>
    <row r="596" spans="1:26" customHeight="1" ht="14.25"/>
    <row r="597" spans="1:26" customHeight="1" ht="14.25"/>
    <row r="598" spans="1:26" customHeight="1" ht="14.25"/>
    <row r="599" spans="1:26" customHeight="1" ht="14.25"/>
    <row r="600" spans="1:26" customHeight="1" ht="14.25"/>
    <row r="601" spans="1:26" customHeight="1" ht="14.25"/>
    <row r="602" spans="1:26" customHeight="1" ht="14.25"/>
    <row r="603" spans="1:26" customHeight="1" ht="14.25"/>
    <row r="604" spans="1:26" customHeight="1" ht="14.25"/>
    <row r="605" spans="1:26" customHeight="1" ht="14.25"/>
    <row r="606" spans="1:26" customHeight="1" ht="14.25"/>
    <row r="607" spans="1:26" customHeight="1" ht="14.25"/>
    <row r="608" spans="1:26" customHeight="1" ht="14.25"/>
    <row r="609" spans="1:26" customHeight="1" ht="14.25"/>
    <row r="610" spans="1:26" customHeight="1" ht="14.25"/>
    <row r="611" spans="1:26" customHeight="1" ht="14.25"/>
    <row r="612" spans="1:26" customHeight="1" ht="14.25"/>
    <row r="613" spans="1:26" customHeight="1" ht="14.25"/>
    <row r="614" spans="1:26" customHeight="1" ht="14.25"/>
    <row r="615" spans="1:26" customHeight="1" ht="14.25"/>
    <row r="616" spans="1:26" customHeight="1" ht="14.25"/>
    <row r="617" spans="1:26" customHeight="1" ht="14.25"/>
    <row r="618" spans="1:26" customHeight="1" ht="14.25"/>
    <row r="619" spans="1:26" customHeight="1" ht="14.25"/>
    <row r="620" spans="1:26" customHeight="1" ht="14.25"/>
    <row r="621" spans="1:26" customHeight="1" ht="14.25"/>
    <row r="622" spans="1:26" customHeight="1" ht="14.25"/>
    <row r="623" spans="1:26" customHeight="1" ht="14.25"/>
    <row r="624" spans="1:26" customHeight="1" ht="14.25"/>
    <row r="625" spans="1:26" customHeight="1" ht="14.25"/>
    <row r="626" spans="1:26" customHeight="1" ht="14.25"/>
    <row r="627" spans="1:26" customHeight="1" ht="14.25"/>
    <row r="628" spans="1:26" customHeight="1" ht="14.25"/>
    <row r="629" spans="1:26" customHeight="1" ht="14.25"/>
    <row r="630" spans="1:26" customHeight="1" ht="14.25"/>
    <row r="631" spans="1:26" customHeight="1" ht="14.25"/>
    <row r="632" spans="1:26" customHeight="1" ht="14.25"/>
    <row r="633" spans="1:26" customHeight="1" ht="14.25"/>
    <row r="634" spans="1:26" customHeight="1" ht="14.25"/>
    <row r="635" spans="1:26" customHeight="1" ht="14.25"/>
    <row r="636" spans="1:26" customHeight="1" ht="14.25"/>
    <row r="637" spans="1:26" customHeight="1" ht="14.25"/>
    <row r="638" spans="1:26" customHeight="1" ht="14.25"/>
    <row r="639" spans="1:26" customHeight="1" ht="14.25"/>
    <row r="640" spans="1:26" customHeight="1" ht="14.25"/>
    <row r="641" spans="1:26" customHeight="1" ht="14.25"/>
    <row r="642" spans="1:26" customHeight="1" ht="14.25"/>
    <row r="643" spans="1:26" customHeight="1" ht="14.25"/>
    <row r="644" spans="1:26" customHeight="1" ht="14.25"/>
    <row r="645" spans="1:26" customHeight="1" ht="14.25"/>
    <row r="646" spans="1:26" customHeight="1" ht="14.25"/>
    <row r="647" spans="1:26" customHeight="1" ht="14.25"/>
    <row r="648" spans="1:26" customHeight="1" ht="14.25"/>
    <row r="649" spans="1:26" customHeight="1" ht="14.25"/>
    <row r="650" spans="1:26" customHeight="1" ht="14.25"/>
    <row r="651" spans="1:26" customHeight="1" ht="14.25"/>
    <row r="652" spans="1:26" customHeight="1" ht="14.25"/>
    <row r="653" spans="1:26" customHeight="1" ht="14.25"/>
    <row r="654" spans="1:26" customHeight="1" ht="14.25"/>
    <row r="655" spans="1:26" customHeight="1" ht="14.25"/>
    <row r="656" spans="1:26" customHeight="1" ht="14.25"/>
    <row r="657" spans="1:26" customHeight="1" ht="14.25"/>
    <row r="658" spans="1:26" customHeight="1" ht="14.25"/>
    <row r="659" spans="1:26" customHeight="1" ht="14.25"/>
    <row r="660" spans="1:26" customHeight="1" ht="14.25"/>
    <row r="661" spans="1:26" customHeight="1" ht="14.25"/>
    <row r="662" spans="1:26" customHeight="1" ht="14.25"/>
    <row r="663" spans="1:26" customHeight="1" ht="14.25"/>
    <row r="664" spans="1:26" customHeight="1" ht="14.25"/>
    <row r="665" spans="1:26" customHeight="1" ht="14.25"/>
    <row r="666" spans="1:26" customHeight="1" ht="14.25"/>
    <row r="667" spans="1:26" customHeight="1" ht="14.25"/>
    <row r="668" spans="1:26" customHeight="1" ht="14.25"/>
    <row r="669" spans="1:26" customHeight="1" ht="14.25"/>
    <row r="670" spans="1:26" customHeight="1" ht="14.25"/>
    <row r="671" spans="1:26" customHeight="1" ht="14.25"/>
    <row r="672" spans="1:26" customHeight="1" ht="14.25"/>
    <row r="673" spans="1:26" customHeight="1" ht="14.25"/>
    <row r="674" spans="1:26" customHeight="1" ht="14.25"/>
    <row r="675" spans="1:26" customHeight="1" ht="14.25"/>
    <row r="676" spans="1:26" customHeight="1" ht="14.25"/>
    <row r="677" spans="1:26" customHeight="1" ht="14.25"/>
    <row r="678" spans="1:26" customHeight="1" ht="14.25"/>
    <row r="679" spans="1:26" customHeight="1" ht="14.25"/>
    <row r="680" spans="1:26" customHeight="1" ht="14.25"/>
    <row r="681" spans="1:26" customHeight="1" ht="14.25"/>
    <row r="682" spans="1:26" customHeight="1" ht="14.25"/>
    <row r="683" spans="1:26" customHeight="1" ht="14.25"/>
    <row r="684" spans="1:26" customHeight="1" ht="14.25"/>
    <row r="685" spans="1:26" customHeight="1" ht="14.25"/>
    <row r="686" spans="1:26" customHeight="1" ht="14.25"/>
    <row r="687" spans="1:26" customHeight="1" ht="14.25"/>
    <row r="688" spans="1:26" customHeight="1" ht="14.25"/>
    <row r="689" spans="1:26" customHeight="1" ht="14.25"/>
    <row r="690" spans="1:26" customHeight="1" ht="14.25"/>
    <row r="691" spans="1:26" customHeight="1" ht="14.25"/>
    <row r="692" spans="1:26" customHeight="1" ht="14.25"/>
    <row r="693" spans="1:26" customHeight="1" ht="14.25"/>
    <row r="694" spans="1:26" customHeight="1" ht="14.25"/>
    <row r="695" spans="1:26" customHeight="1" ht="14.25"/>
    <row r="696" spans="1:26" customHeight="1" ht="14.25"/>
    <row r="697" spans="1:26" customHeight="1" ht="14.25"/>
    <row r="698" spans="1:26" customHeight="1" ht="14.25"/>
    <row r="699" spans="1:26" customHeight="1" ht="14.25"/>
    <row r="700" spans="1:26" customHeight="1" ht="14.25"/>
    <row r="701" spans="1:26" customHeight="1" ht="14.25"/>
    <row r="702" spans="1:26" customHeight="1" ht="14.25"/>
    <row r="703" spans="1:26" customHeight="1" ht="14.25"/>
    <row r="704" spans="1:26" customHeight="1" ht="14.25"/>
    <row r="705" spans="1:26" customHeight="1" ht="14.25"/>
    <row r="706" spans="1:26" customHeight="1" ht="14.25"/>
    <row r="707" spans="1:26" customHeight="1" ht="14.25"/>
    <row r="708" spans="1:26" customHeight="1" ht="14.25"/>
    <row r="709" spans="1:26" customHeight="1" ht="14.25"/>
    <row r="710" spans="1:26" customHeight="1" ht="14.25"/>
    <row r="711" spans="1:26" customHeight="1" ht="14.25"/>
    <row r="712" spans="1:26" customHeight="1" ht="14.25"/>
    <row r="713" spans="1:26" customHeight="1" ht="14.25"/>
    <row r="714" spans="1:26" customHeight="1" ht="14.25"/>
    <row r="715" spans="1:26" customHeight="1" ht="14.25"/>
    <row r="716" spans="1:26" customHeight="1" ht="14.25"/>
    <row r="717" spans="1:26" customHeight="1" ht="14.25"/>
    <row r="718" spans="1:26" customHeight="1" ht="14.25"/>
    <row r="719" spans="1:26" customHeight="1" ht="14.25"/>
    <row r="720" spans="1:26" customHeight="1" ht="14.25"/>
    <row r="721" spans="1:26" customHeight="1" ht="14.25"/>
    <row r="722" spans="1:26" customHeight="1" ht="14.25"/>
    <row r="723" spans="1:26" customHeight="1" ht="14.25"/>
    <row r="724" spans="1:26" customHeight="1" ht="14.25"/>
    <row r="725" spans="1:26" customHeight="1" ht="14.25"/>
    <row r="726" spans="1:26" customHeight="1" ht="14.25"/>
    <row r="727" spans="1:26" customHeight="1" ht="14.25"/>
    <row r="728" spans="1:26" customHeight="1" ht="14.25"/>
    <row r="729" spans="1:26" customHeight="1" ht="14.25"/>
    <row r="730" spans="1:26" customHeight="1" ht="14.25"/>
    <row r="731" spans="1:26" customHeight="1" ht="14.25"/>
    <row r="732" spans="1:26" customHeight="1" ht="14.25"/>
    <row r="733" spans="1:26" customHeight="1" ht="14.25"/>
    <row r="734" spans="1:26" customHeight="1" ht="14.25"/>
    <row r="735" spans="1:26" customHeight="1" ht="14.25"/>
    <row r="736" spans="1:26" customHeight="1" ht="14.25"/>
    <row r="737" spans="1:26" customHeight="1" ht="14.25"/>
    <row r="738" spans="1:26" customHeight="1" ht="14.25"/>
    <row r="739" spans="1:26" customHeight="1" ht="14.25"/>
    <row r="740" spans="1:26" customHeight="1" ht="14.25"/>
    <row r="741" spans="1:26" customHeight="1" ht="14.25"/>
    <row r="742" spans="1:26" customHeight="1" ht="14.25"/>
    <row r="743" spans="1:26" customHeight="1" ht="14.25"/>
    <row r="744" spans="1:26" customHeight="1" ht="14.25"/>
    <row r="745" spans="1:26" customHeight="1" ht="14.25"/>
    <row r="746" spans="1:26" customHeight="1" ht="14.25"/>
    <row r="747" spans="1:26" customHeight="1" ht="14.25"/>
    <row r="748" spans="1:26" customHeight="1" ht="14.25"/>
    <row r="749" spans="1:26" customHeight="1" ht="14.25"/>
    <row r="750" spans="1:26" customHeight="1" ht="14.25"/>
    <row r="751" spans="1:26" customHeight="1" ht="14.25"/>
    <row r="752" spans="1:26" customHeight="1" ht="14.25"/>
    <row r="753" spans="1:26" customHeight="1" ht="14.25"/>
    <row r="754" spans="1:26" customHeight="1" ht="14.25"/>
    <row r="755" spans="1:26" customHeight="1" ht="14.25"/>
    <row r="756" spans="1:26" customHeight="1" ht="14.25"/>
    <row r="757" spans="1:26" customHeight="1" ht="14.25"/>
    <row r="758" spans="1:26" customHeight="1" ht="14.25"/>
    <row r="759" spans="1:26" customHeight="1" ht="14.25"/>
    <row r="760" spans="1:26" customHeight="1" ht="14.25"/>
    <row r="761" spans="1:26" customHeight="1" ht="14.25"/>
    <row r="762" spans="1:26" customHeight="1" ht="14.25"/>
    <row r="763" spans="1:26" customHeight="1" ht="14.25"/>
    <row r="764" spans="1:26" customHeight="1" ht="14.25"/>
    <row r="765" spans="1:26" customHeight="1" ht="14.25"/>
    <row r="766" spans="1:26" customHeight="1" ht="14.25"/>
    <row r="767" spans="1:26" customHeight="1" ht="14.25"/>
    <row r="768" spans="1:26" customHeight="1" ht="14.25"/>
    <row r="769" spans="1:26" customHeight="1" ht="14.25"/>
    <row r="770" spans="1:26" customHeight="1" ht="14.25"/>
    <row r="771" spans="1:26" customHeight="1" ht="14.25"/>
    <row r="772" spans="1:26" customHeight="1" ht="14.25"/>
    <row r="773" spans="1:26" customHeight="1" ht="14.25"/>
    <row r="774" spans="1:26" customHeight="1" ht="14.25"/>
    <row r="775" spans="1:26" customHeight="1" ht="14.25"/>
    <row r="776" spans="1:26" customHeight="1" ht="14.25"/>
    <row r="777" spans="1:26" customHeight="1" ht="14.25"/>
    <row r="778" spans="1:26" customHeight="1" ht="14.25"/>
    <row r="779" spans="1:26" customHeight="1" ht="14.25"/>
    <row r="780" spans="1:26" customHeight="1" ht="14.25"/>
    <row r="781" spans="1:26" customHeight="1" ht="14.25"/>
    <row r="782" spans="1:26" customHeight="1" ht="14.25"/>
    <row r="783" spans="1:26" customHeight="1" ht="14.25"/>
    <row r="784" spans="1:26" customHeight="1" ht="14.25"/>
    <row r="785" spans="1:26" customHeight="1" ht="14.25"/>
    <row r="786" spans="1:26" customHeight="1" ht="14.25"/>
    <row r="787" spans="1:26" customHeight="1" ht="14.25"/>
    <row r="788" spans="1:26" customHeight="1" ht="14.25"/>
    <row r="789" spans="1:26" customHeight="1" ht="14.25"/>
    <row r="790" spans="1:26" customHeight="1" ht="14.25"/>
    <row r="791" spans="1:26" customHeight="1" ht="14.25"/>
    <row r="792" spans="1:26" customHeight="1" ht="14.25"/>
    <row r="793" spans="1:26" customHeight="1" ht="14.25"/>
    <row r="794" spans="1:26" customHeight="1" ht="14.25"/>
    <row r="795" spans="1:26" customHeight="1" ht="14.25"/>
    <row r="796" spans="1:26" customHeight="1" ht="14.25"/>
    <row r="797" spans="1:26" customHeight="1" ht="14.25"/>
    <row r="798" spans="1:26" customHeight="1" ht="14.25"/>
    <row r="799" spans="1:26" customHeight="1" ht="14.25"/>
    <row r="800" spans="1:26" customHeight="1" ht="14.25"/>
    <row r="801" spans="1:26" customHeight="1" ht="14.25"/>
    <row r="802" spans="1:26" customHeight="1" ht="14.25"/>
    <row r="803" spans="1:26" customHeight="1" ht="14.25"/>
    <row r="804" spans="1:26" customHeight="1" ht="14.25"/>
    <row r="805" spans="1:26" customHeight="1" ht="14.25"/>
    <row r="806" spans="1:26" customHeight="1" ht="14.25"/>
    <row r="807" spans="1:26" customHeight="1" ht="14.25"/>
    <row r="808" spans="1:26" customHeight="1" ht="14.25"/>
    <row r="809" spans="1:26" customHeight="1" ht="14.25"/>
    <row r="810" spans="1:26" customHeight="1" ht="14.25"/>
    <row r="811" spans="1:26" customHeight="1" ht="14.25"/>
    <row r="812" spans="1:26" customHeight="1" ht="14.25"/>
    <row r="813" spans="1:26" customHeight="1" ht="14.25"/>
    <row r="814" spans="1:26" customHeight="1" ht="14.25"/>
    <row r="815" spans="1:26" customHeight="1" ht="14.25"/>
    <row r="816" spans="1:26" customHeight="1" ht="14.25"/>
    <row r="817" spans="1:26" customHeight="1" ht="14.25"/>
    <row r="818" spans="1:26" customHeight="1" ht="14.25"/>
    <row r="819" spans="1:26" customHeight="1" ht="14.25"/>
    <row r="820" spans="1:26" customHeight="1" ht="14.25"/>
    <row r="821" spans="1:26" customHeight="1" ht="14.25"/>
    <row r="822" spans="1:26" customHeight="1" ht="14.25"/>
    <row r="823" spans="1:26" customHeight="1" ht="14.25"/>
    <row r="824" spans="1:26" customHeight="1" ht="14.25"/>
    <row r="825" spans="1:26" customHeight="1" ht="14.25"/>
    <row r="826" spans="1:26" customHeight="1" ht="14.25"/>
    <row r="827" spans="1:26" customHeight="1" ht="14.25"/>
    <row r="828" spans="1:26" customHeight="1" ht="14.25"/>
    <row r="829" spans="1:26" customHeight="1" ht="14.25"/>
    <row r="830" spans="1:26" customHeight="1" ht="14.25"/>
    <row r="831" spans="1:26" customHeight="1" ht="14.25"/>
    <row r="832" spans="1:26" customHeight="1" ht="14.25"/>
    <row r="833" spans="1:26" customHeight="1" ht="14.25"/>
    <row r="834" spans="1:26" customHeight="1" ht="14.25"/>
    <row r="835" spans="1:26" customHeight="1" ht="14.25"/>
    <row r="836" spans="1:26" customHeight="1" ht="14.25"/>
    <row r="837" spans="1:26" customHeight="1" ht="14.25"/>
    <row r="838" spans="1:26" customHeight="1" ht="14.25"/>
    <row r="839" spans="1:26" customHeight="1" ht="14.25"/>
    <row r="840" spans="1:26" customHeight="1" ht="14.25"/>
    <row r="841" spans="1:26" customHeight="1" ht="14.25"/>
    <row r="842" spans="1:26" customHeight="1" ht="14.25"/>
    <row r="843" spans="1:26" customHeight="1" ht="14.25"/>
    <row r="844" spans="1:26" customHeight="1" ht="14.25"/>
    <row r="845" spans="1:26" customHeight="1" ht="14.25"/>
    <row r="846" spans="1:26" customHeight="1" ht="14.25"/>
    <row r="847" spans="1:26" customHeight="1" ht="14.25"/>
    <row r="848" spans="1:26" customHeight="1" ht="14.25"/>
    <row r="849" spans="1:26" customHeight="1" ht="14.25"/>
    <row r="850" spans="1:26" customHeight="1" ht="14.25"/>
    <row r="851" spans="1:26" customHeight="1" ht="14.25"/>
    <row r="852" spans="1:26" customHeight="1" ht="14.25"/>
    <row r="853" spans="1:26" customHeight="1" ht="14.25"/>
    <row r="854" spans="1:26" customHeight="1" ht="14.25"/>
    <row r="855" spans="1:26" customHeight="1" ht="14.25"/>
    <row r="856" spans="1:26" customHeight="1" ht="14.25"/>
    <row r="857" spans="1:26" customHeight="1" ht="14.25"/>
    <row r="858" spans="1:26" customHeight="1" ht="14.25"/>
    <row r="859" spans="1:26" customHeight="1" ht="14.25"/>
    <row r="860" spans="1:26" customHeight="1" ht="14.25"/>
    <row r="861" spans="1:26" customHeight="1" ht="14.25"/>
    <row r="862" spans="1:26" customHeight="1" ht="14.25"/>
    <row r="863" spans="1:26" customHeight="1" ht="14.25"/>
    <row r="864" spans="1:26" customHeight="1" ht="14.25"/>
    <row r="865" spans="1:26" customHeight="1" ht="14.25"/>
    <row r="866" spans="1:26" customHeight="1" ht="14.25"/>
    <row r="867" spans="1:26" customHeight="1" ht="14.25"/>
    <row r="868" spans="1:26" customHeight="1" ht="14.25"/>
    <row r="869" spans="1:26" customHeight="1" ht="14.25"/>
    <row r="870" spans="1:26" customHeight="1" ht="14.25"/>
    <row r="871" spans="1:26" customHeight="1" ht="14.25"/>
    <row r="872" spans="1:26" customHeight="1" ht="14.25"/>
    <row r="873" spans="1:26" customHeight="1" ht="14.25"/>
    <row r="874" spans="1:26" customHeight="1" ht="14.25"/>
    <row r="875" spans="1:26" customHeight="1" ht="14.25"/>
    <row r="876" spans="1:26" customHeight="1" ht="14.25"/>
    <row r="877" spans="1:26" customHeight="1" ht="14.25"/>
    <row r="878" spans="1:26" customHeight="1" ht="14.25"/>
    <row r="879" spans="1:26" customHeight="1" ht="14.25"/>
    <row r="880" spans="1:26" customHeight="1" ht="14.25"/>
    <row r="881" spans="1:26" customHeight="1" ht="14.25"/>
    <row r="882" spans="1:26" customHeight="1" ht="14.25"/>
    <row r="883" spans="1:26" customHeight="1" ht="14.25"/>
    <row r="884" spans="1:26" customHeight="1" ht="14.25"/>
    <row r="885" spans="1:26" customHeight="1" ht="14.25"/>
    <row r="886" spans="1:26" customHeight="1" ht="14.25"/>
    <row r="887" spans="1:26" customHeight="1" ht="14.25"/>
    <row r="888" spans="1:26" customHeight="1" ht="14.25"/>
    <row r="889" spans="1:26" customHeight="1" ht="14.25"/>
    <row r="890" spans="1:26" customHeight="1" ht="14.25"/>
    <row r="891" spans="1:26" customHeight="1" ht="14.25"/>
    <row r="892" spans="1:26" customHeight="1" ht="14.25"/>
    <row r="893" spans="1:26" customHeight="1" ht="14.25"/>
    <row r="894" spans="1:26" customHeight="1" ht="14.25"/>
    <row r="895" spans="1:26" customHeight="1" ht="14.25"/>
    <row r="896" spans="1:26" customHeight="1" ht="14.25"/>
    <row r="897" spans="1:26" customHeight="1" ht="14.25"/>
    <row r="898" spans="1:26" customHeight="1" ht="14.25"/>
    <row r="899" spans="1:26" customHeight="1" ht="14.25"/>
    <row r="900" spans="1:26" customHeight="1" ht="14.25"/>
    <row r="901" spans="1:26" customHeight="1" ht="14.25"/>
    <row r="902" spans="1:26" customHeight="1" ht="14.25"/>
    <row r="903" spans="1:26" customHeight="1" ht="14.25"/>
    <row r="904" spans="1:26" customHeight="1" ht="14.25"/>
    <row r="905" spans="1:26" customHeight="1" ht="14.25"/>
    <row r="906" spans="1:26" customHeight="1" ht="14.25"/>
    <row r="907" spans="1:26" customHeight="1" ht="14.25"/>
    <row r="908" spans="1:26" customHeight="1" ht="14.25"/>
    <row r="909" spans="1:26" customHeight="1" ht="14.25"/>
    <row r="910" spans="1:26" customHeight="1" ht="14.25"/>
    <row r="911" spans="1:26" customHeight="1" ht="14.25"/>
    <row r="912" spans="1:26" customHeight="1" ht="14.25"/>
    <row r="913" spans="1:26" customHeight="1" ht="14.25"/>
    <row r="914" spans="1:26" customHeight="1" ht="14.25"/>
    <row r="915" spans="1:26" customHeight="1" ht="14.25"/>
    <row r="916" spans="1:26" customHeight="1" ht="14.25"/>
    <row r="917" spans="1:26" customHeight="1" ht="14.25"/>
    <row r="918" spans="1:26" customHeight="1" ht="14.25"/>
    <row r="919" spans="1:26" customHeight="1" ht="14.25"/>
    <row r="920" spans="1:26" customHeight="1" ht="14.25"/>
    <row r="921" spans="1:26" customHeight="1" ht="14.25"/>
    <row r="922" spans="1:26" customHeight="1" ht="14.25"/>
    <row r="923" spans="1:26" customHeight="1" ht="14.25"/>
    <row r="924" spans="1:26" customHeight="1" ht="14.25"/>
    <row r="925" spans="1:26" customHeight="1" ht="14.25"/>
    <row r="926" spans="1:26" customHeight="1" ht="14.25"/>
    <row r="927" spans="1:26" customHeight="1" ht="14.25"/>
    <row r="928" spans="1:26" customHeight="1" ht="14.25"/>
    <row r="929" spans="1:26" customHeight="1" ht="14.25"/>
    <row r="930" spans="1:26" customHeight="1" ht="14.25"/>
    <row r="931" spans="1:26" customHeight="1" ht="14.25"/>
    <row r="932" spans="1:26" customHeight="1" ht="14.25"/>
    <row r="933" spans="1:26" customHeight="1" ht="14.25"/>
    <row r="934" spans="1:26" customHeight="1" ht="14.25"/>
    <row r="935" spans="1:26" customHeight="1" ht="14.25"/>
    <row r="936" spans="1:26" customHeight="1" ht="14.25"/>
    <row r="937" spans="1:26" customHeight="1" ht="14.25"/>
    <row r="938" spans="1:26" customHeight="1" ht="14.25"/>
    <row r="939" spans="1:26" customHeight="1" ht="14.25"/>
    <row r="940" spans="1:26" customHeight="1" ht="14.25"/>
    <row r="941" spans="1:26" customHeight="1" ht="14.25"/>
    <row r="942" spans="1:26" customHeight="1" ht="14.25"/>
    <row r="943" spans="1:26" customHeight="1" ht="14.25"/>
    <row r="944" spans="1:26" customHeight="1" ht="14.25"/>
    <row r="945" spans="1:26" customHeight="1" ht="14.25"/>
    <row r="946" spans="1:26" customHeight="1" ht="14.25"/>
    <row r="947" spans="1:26" customHeight="1" ht="14.25"/>
    <row r="948" spans="1:26" customHeight="1" ht="14.25"/>
    <row r="949" spans="1:26" customHeight="1" ht="14.25"/>
    <row r="950" spans="1:26" customHeight="1" ht="14.25"/>
    <row r="951" spans="1:26" customHeight="1" ht="14.25"/>
    <row r="952" spans="1:26" customHeight="1" ht="14.25"/>
    <row r="953" spans="1:26" customHeight="1" ht="14.25"/>
    <row r="954" spans="1:26" customHeight="1" ht="14.25"/>
    <row r="955" spans="1:26" customHeight="1" ht="14.25"/>
    <row r="956" spans="1:26" customHeight="1" ht="14.25"/>
    <row r="957" spans="1:26" customHeight="1" ht="14.25"/>
    <row r="958" spans="1:26" customHeight="1" ht="14.25"/>
    <row r="959" spans="1:26" customHeight="1" ht="14.25"/>
    <row r="960" spans="1:26" customHeight="1" ht="14.25"/>
    <row r="961" spans="1:26" customHeight="1" ht="14.25"/>
    <row r="962" spans="1:26" customHeight="1" ht="14.25"/>
    <row r="963" spans="1:26" customHeight="1" ht="14.25"/>
    <row r="964" spans="1:26" customHeight="1" ht="14.25"/>
    <row r="965" spans="1:26" customHeight="1" ht="14.25"/>
    <row r="966" spans="1:26" customHeight="1" ht="14.25"/>
    <row r="967" spans="1:26" customHeight="1" ht="14.25"/>
    <row r="968" spans="1:26" customHeight="1" ht="14.25"/>
    <row r="969" spans="1:26" customHeight="1" ht="14.25"/>
    <row r="970" spans="1:26" customHeight="1" ht="14.25"/>
    <row r="971" spans="1:26" customHeight="1" ht="14.25"/>
    <row r="972" spans="1:26" customHeight="1" ht="14.25"/>
    <row r="973" spans="1:26" customHeight="1" ht="14.25"/>
    <row r="974" spans="1:26" customHeight="1" ht="14.25"/>
    <row r="975" spans="1:26" customHeight="1" ht="14.25"/>
    <row r="976" spans="1:26" customHeight="1" ht="14.25"/>
    <row r="977" spans="1:26" customHeight="1" ht="14.25"/>
    <row r="978" spans="1:26" customHeight="1" ht="14.25"/>
    <row r="979" spans="1:26" customHeight="1" ht="14.25"/>
    <row r="980" spans="1:26" customHeight="1" ht="14.25"/>
    <row r="981" spans="1:26" customHeight="1" ht="14.25"/>
    <row r="982" spans="1:26" customHeight="1" ht="14.25"/>
    <row r="983" spans="1:26" customHeight="1" ht="14.25"/>
    <row r="984" spans="1:26" customHeight="1" ht="14.25"/>
    <row r="985" spans="1:26" customHeight="1" ht="14.25"/>
    <row r="986" spans="1:26" customHeight="1" ht="14.25"/>
    <row r="987" spans="1:26" customHeight="1" ht="14.25"/>
    <row r="988" spans="1:26" customHeight="1" ht="14.25"/>
    <row r="989" spans="1:26" customHeight="1" ht="14.25"/>
    <row r="990" spans="1:26" customHeight="1" ht="14.25"/>
    <row r="991" spans="1:26" customHeight="1" ht="14.25"/>
    <row r="992" spans="1:26" customHeight="1" ht="14.25"/>
    <row r="993" spans="1:26" customHeight="1" ht="14.25"/>
    <row r="994" spans="1:26" customHeight="1" ht="14.25"/>
    <row r="995" spans="1:26" customHeight="1" ht="14.25"/>
    <row r="996" spans="1:26" customHeight="1" ht="14.25"/>
    <row r="997" spans="1:26" customHeight="1" ht="14.25"/>
    <row r="998" spans="1:26" customHeight="1" ht="14.25"/>
    <row r="999" spans="1:26" customHeight="1" ht="14.25"/>
    <row r="1000" spans="1:26" customHeight="1" ht="14.25"/>
  </sheetData>
  <printOptions gridLines="false" gridLinesSet="true"/>
  <pageMargins left="0.7" right="0.7" top="0.75" bottom="0.75" header="0" footer="0"/>
  <pageSetup paperSize="1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>
      <selection activeCell="I34" sqref="I34"/>
    </sheetView>
  </sheetViews>
  <sheetFormatPr customHeight="true" defaultRowHeight="15" defaultColWidth="14.42578125" outlineLevelRow="0" outlineLevelCol="0"/>
  <cols>
    <col min="1" max="1" width="5.5703125" customWidth="true" style="0"/>
    <col min="2" max="2" width="11" customWidth="true" style="0"/>
    <col min="3" max="3" width="7.140625" customWidth="true" style="0"/>
    <col min="4" max="4" width="10.42578125" customWidth="true" style="0"/>
    <col min="5" max="5" width="6.5703125" customWidth="true" style="0"/>
    <col min="6" max="6" width="10.42578125" customWidth="true" style="0"/>
    <col min="7" max="7" width="16" customWidth="true" style="0"/>
    <col min="8" max="8" width="16.5703125" customWidth="true" style="0"/>
    <col min="9" max="9" width="11.85546875" customWidth="true" style="0"/>
    <col min="10" max="10" width="9.42578125" customWidth="true" style="0"/>
    <col min="11" max="11" width="9.5703125" customWidth="true" style="0"/>
    <col min="12" max="12" width="9.5703125" customWidth="true" style="0"/>
    <col min="13" max="13" width="9.5703125" customWidth="true" style="0"/>
    <col min="14" max="14" width="8.85546875" customWidth="true" style="0"/>
    <col min="15" max="15" width="7.140625" customWidth="true" style="0"/>
    <col min="16" max="16" width="6" customWidth="true" style="0"/>
    <col min="17" max="17" width="5.5703125" customWidth="true" style="0"/>
    <col min="18" max="18" width="5.5703125" customWidth="true" style="0"/>
    <col min="19" max="19" width="5.140625" customWidth="true" style="0"/>
    <col min="20" max="20" width="7.85546875" customWidth="true" style="0"/>
    <col min="21" max="21" width="9.5703125" customWidth="true" style="0"/>
    <col min="22" max="22" width="9.5703125" customWidth="true" style="0"/>
    <col min="23" max="23" width="9.5703125" customWidth="true" style="0"/>
    <col min="24" max="24" width="9.5703125" customWidth="true" style="0"/>
    <col min="25" max="25" width="9.5703125" customWidth="true" style="0"/>
    <col min="26" max="26" width="9.5703125" customWidth="true" style="0"/>
  </cols>
  <sheetData>
    <row r="1" spans="1:26" customHeight="1" ht="18">
      <c r="A1" s="213" t="s">
        <v>422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"/>
      <c r="V1" s="2"/>
      <c r="W1" s="2"/>
      <c r="X1" s="2"/>
      <c r="Y1" s="2"/>
      <c r="Z1" s="2"/>
    </row>
    <row r="2" spans="1:26" customHeight="1" ht="1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"/>
      <c r="V2" s="2"/>
      <c r="W2" s="2"/>
      <c r="X2" s="2"/>
      <c r="Y2" s="2"/>
      <c r="Z2" s="2"/>
    </row>
    <row r="3" spans="1:26" customHeight="1" ht="14.25">
      <c r="A3" s="2"/>
      <c r="B3" s="2"/>
      <c r="C3" s="2"/>
      <c r="D3" s="2"/>
      <c r="E3" s="2"/>
      <c r="F3" s="2"/>
      <c r="G3" s="2"/>
      <c r="H3" s="2"/>
      <c r="I3" s="11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customHeight="1" ht="14.25">
      <c r="A4" s="2" t="s">
        <v>165</v>
      </c>
      <c r="B4" s="2"/>
      <c r="C4" s="2"/>
      <c r="D4" s="2"/>
      <c r="E4" s="2"/>
      <c r="F4" s="2" t="s">
        <v>279</v>
      </c>
      <c r="G4" s="2" t="s">
        <v>279</v>
      </c>
      <c r="H4" s="214" t="s">
        <v>170</v>
      </c>
      <c r="I4" s="2"/>
      <c r="J4" s="215"/>
      <c r="K4" s="21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customHeight="1" ht="14.25">
      <c r="A5" s="2" t="s">
        <v>423</v>
      </c>
      <c r="B5" s="2"/>
      <c r="C5" s="2"/>
      <c r="D5" s="2"/>
      <c r="E5" s="2"/>
      <c r="F5" s="2" t="s">
        <v>279</v>
      </c>
      <c r="G5" s="2" t="s">
        <v>279</v>
      </c>
      <c r="H5" s="94">
        <v>59120014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customHeight="1" ht="14.25">
      <c r="A6" s="2"/>
      <c r="B6" s="2"/>
      <c r="C6" s="2"/>
      <c r="D6" s="2"/>
      <c r="E6" s="2"/>
      <c r="F6" s="2"/>
      <c r="G6" s="2"/>
      <c r="H6" s="164"/>
      <c r="I6" s="164"/>
      <c r="J6" s="16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customHeight="1" ht="14.25">
      <c r="A7" s="2" t="s">
        <v>424</v>
      </c>
      <c r="B7" s="117"/>
      <c r="C7" s="2"/>
      <c r="D7" s="2"/>
      <c r="E7" s="2"/>
      <c r="F7" s="2"/>
      <c r="G7" s="2" t="s">
        <v>279</v>
      </c>
      <c r="H7" s="126">
        <v>1</v>
      </c>
      <c r="I7" s="2" t="s">
        <v>425</v>
      </c>
      <c r="J7" s="2" t="s">
        <v>426</v>
      </c>
      <c r="K7" s="2"/>
      <c r="L7" s="2"/>
      <c r="M7" s="2"/>
      <c r="N7" s="2"/>
      <c r="O7" s="2"/>
      <c r="P7" s="2"/>
      <c r="Q7" s="2"/>
      <c r="R7" s="167"/>
      <c r="S7" s="2"/>
      <c r="T7" s="117"/>
      <c r="U7" s="2"/>
      <c r="V7" s="2"/>
      <c r="W7" s="2"/>
      <c r="X7" s="2"/>
      <c r="Y7" s="2"/>
      <c r="Z7" s="2"/>
    </row>
    <row r="8" spans="1:26" customHeight="1" ht="14.25">
      <c r="A8" s="2"/>
      <c r="B8" s="117"/>
      <c r="C8" s="2"/>
      <c r="D8" s="2"/>
      <c r="E8" s="2"/>
      <c r="F8" s="2"/>
      <c r="G8" s="2"/>
      <c r="H8" s="126">
        <v>2</v>
      </c>
      <c r="I8" s="2" t="s">
        <v>173</v>
      </c>
      <c r="J8" s="2" t="s">
        <v>427</v>
      </c>
      <c r="K8" s="2"/>
      <c r="L8" s="2"/>
      <c r="M8" s="2"/>
      <c r="N8" s="2"/>
      <c r="O8" s="2"/>
      <c r="P8" s="2"/>
      <c r="Q8" s="2"/>
      <c r="R8" s="167"/>
      <c r="S8" s="2"/>
      <c r="T8" s="117"/>
      <c r="U8" s="2"/>
      <c r="V8" s="2"/>
      <c r="W8" s="2"/>
      <c r="X8" s="2"/>
      <c r="Y8" s="2"/>
      <c r="Z8" s="2"/>
    </row>
    <row r="9" spans="1:26" customHeight="1" ht="14.25">
      <c r="A9" s="2"/>
      <c r="B9" s="117"/>
      <c r="C9" s="2"/>
      <c r="D9" s="2"/>
      <c r="E9" s="2"/>
      <c r="F9" s="2"/>
      <c r="G9" s="2"/>
      <c r="H9" s="126">
        <v>3</v>
      </c>
      <c r="I9" s="2" t="s">
        <v>428</v>
      </c>
      <c r="J9" s="2" t="s">
        <v>429</v>
      </c>
      <c r="K9" s="2"/>
      <c r="L9" s="2"/>
      <c r="M9" s="2"/>
      <c r="N9" s="2"/>
      <c r="O9" s="2"/>
      <c r="P9" s="2"/>
      <c r="Q9" s="2"/>
      <c r="R9" s="167"/>
      <c r="S9" s="2"/>
      <c r="T9" s="117"/>
      <c r="U9" s="2"/>
      <c r="V9" s="2"/>
      <c r="W9" s="2"/>
      <c r="X9" s="2"/>
      <c r="Y9" s="2"/>
      <c r="Z9" s="2"/>
    </row>
    <row r="10" spans="1:26" customHeight="1" ht="14.25">
      <c r="A10" s="2"/>
      <c r="B10" s="117"/>
      <c r="C10" s="2"/>
      <c r="D10" s="2"/>
      <c r="E10" s="2"/>
      <c r="F10" s="2"/>
      <c r="G10" s="2"/>
      <c r="H10" s="126">
        <v>4</v>
      </c>
      <c r="I10" s="2" t="s">
        <v>430</v>
      </c>
      <c r="J10" s="2" t="s">
        <v>431</v>
      </c>
      <c r="K10" s="2"/>
      <c r="L10" s="2"/>
      <c r="M10" s="2"/>
      <c r="N10" s="2"/>
      <c r="O10" s="216">
        <v>7</v>
      </c>
      <c r="P10" s="216">
        <v>8</v>
      </c>
      <c r="Q10" s="216">
        <v>9</v>
      </c>
      <c r="R10" s="217">
        <v>10</v>
      </c>
      <c r="S10" s="216">
        <v>11</v>
      </c>
      <c r="T10" s="216">
        <v>12</v>
      </c>
      <c r="U10" s="216"/>
      <c r="V10" s="2"/>
      <c r="W10" s="2"/>
      <c r="X10" s="2"/>
      <c r="Y10" s="2"/>
      <c r="Z10" s="2"/>
    </row>
    <row r="11" spans="1:26" customHeight="1" ht="14.25">
      <c r="A11" s="2" t="s">
        <v>432</v>
      </c>
      <c r="B11" s="2"/>
      <c r="C11" s="2"/>
      <c r="D11" s="2"/>
      <c r="E11" s="2"/>
      <c r="F11" s="218" t="s">
        <v>433</v>
      </c>
      <c r="G11" s="2"/>
      <c r="H11" s="2"/>
      <c r="I11" s="1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customHeight="1" ht="31.5">
      <c r="A12" s="411" t="s">
        <v>61</v>
      </c>
      <c r="B12" s="408" t="s">
        <v>434</v>
      </c>
      <c r="C12" s="408" t="s">
        <v>435</v>
      </c>
      <c r="D12" s="408" t="s">
        <v>146</v>
      </c>
      <c r="E12" s="408" t="s">
        <v>436</v>
      </c>
      <c r="F12" s="408" t="s">
        <v>437</v>
      </c>
      <c r="G12" s="410" t="str">
        <f>"Penunjukan "&amp;H4&amp;" ("&amp;F11&amp;")"</f>
        <v>Penunjukan Incubator Analyzer (°C)</v>
      </c>
      <c r="H12" s="410" t="s">
        <v>438</v>
      </c>
      <c r="I12" s="415" t="str">
        <f>"Koreksi ("&amp;F11&amp;")"</f>
        <v>Koreksi (°C)</v>
      </c>
      <c r="J12" s="416"/>
      <c r="K12" s="416"/>
      <c r="L12" s="416"/>
      <c r="M12" s="407"/>
      <c r="N12" s="219"/>
      <c r="O12" s="417" t="s">
        <v>405</v>
      </c>
      <c r="P12" s="416"/>
      <c r="Q12" s="416"/>
      <c r="R12" s="416"/>
      <c r="S12" s="416"/>
      <c r="T12" s="418"/>
      <c r="U12" s="2"/>
      <c r="V12" s="2"/>
      <c r="W12" s="2"/>
      <c r="X12" s="2"/>
      <c r="Y12" s="2"/>
      <c r="Z12" s="2"/>
    </row>
    <row r="13" spans="1:26" customHeight="1" ht="15.75">
      <c r="A13" s="412"/>
      <c r="B13" s="314"/>
      <c r="C13" s="314"/>
      <c r="D13" s="314"/>
      <c r="E13" s="314"/>
      <c r="F13" s="314"/>
      <c r="G13" s="314"/>
      <c r="H13" s="299"/>
      <c r="I13" s="220" t="s">
        <v>66</v>
      </c>
      <c r="J13" s="220" t="s">
        <v>68</v>
      </c>
      <c r="K13" s="220" t="s">
        <v>69</v>
      </c>
      <c r="L13" s="220" t="s">
        <v>70</v>
      </c>
      <c r="M13" s="220" t="s">
        <v>71</v>
      </c>
      <c r="N13" s="220" t="s">
        <v>276</v>
      </c>
      <c r="O13" s="221" t="s">
        <v>66</v>
      </c>
      <c r="P13" s="221" t="s">
        <v>68</v>
      </c>
      <c r="Q13" s="221" t="s">
        <v>69</v>
      </c>
      <c r="R13" s="221" t="s">
        <v>70</v>
      </c>
      <c r="S13" s="221" t="s">
        <v>71</v>
      </c>
      <c r="T13" s="222" t="s">
        <v>276</v>
      </c>
      <c r="U13" s="2"/>
      <c r="V13" s="2"/>
      <c r="W13" s="2"/>
      <c r="X13" s="2"/>
      <c r="Y13" s="2"/>
      <c r="Z13" s="2"/>
    </row>
    <row r="14" spans="1:26" customHeight="1" ht="14.25">
      <c r="A14" s="413"/>
      <c r="B14" s="409"/>
      <c r="C14" s="409"/>
      <c r="D14" s="409"/>
      <c r="E14" s="409"/>
      <c r="F14" s="409"/>
      <c r="G14" s="409"/>
      <c r="H14" s="223">
        <v>1</v>
      </c>
      <c r="I14" s="224">
        <v>2</v>
      </c>
      <c r="J14" s="224">
        <v>3</v>
      </c>
      <c r="K14" s="224">
        <v>4</v>
      </c>
      <c r="L14" s="224">
        <v>5</v>
      </c>
      <c r="M14" s="224">
        <v>6</v>
      </c>
      <c r="N14" s="224">
        <v>7</v>
      </c>
      <c r="O14" s="225">
        <v>8</v>
      </c>
      <c r="P14" s="225">
        <v>9</v>
      </c>
      <c r="Q14" s="225">
        <v>10</v>
      </c>
      <c r="R14" s="225">
        <v>11</v>
      </c>
      <c r="S14" s="225">
        <v>12</v>
      </c>
      <c r="T14" s="226">
        <v>13</v>
      </c>
      <c r="U14" s="2"/>
      <c r="V14" s="2"/>
      <c r="W14" s="2"/>
      <c r="X14" s="2"/>
      <c r="Y14" s="2"/>
      <c r="Z14" s="2"/>
    </row>
    <row r="15" spans="1:26" customHeight="1" ht="14.25">
      <c r="A15" s="419">
        <v>1</v>
      </c>
      <c r="B15" s="420">
        <v>45309</v>
      </c>
      <c r="C15" s="414">
        <v>2</v>
      </c>
      <c r="D15" s="421" t="s">
        <v>171</v>
      </c>
      <c r="E15" s="414" t="s">
        <v>397</v>
      </c>
      <c r="F15" s="414">
        <v>59120014</v>
      </c>
      <c r="G15" s="227">
        <v>15</v>
      </c>
      <c r="H15" s="227" t="str">
        <f>$F$15&amp;" / "&amp;G15</f>
        <v>59120014 / 15</v>
      </c>
      <c r="I15" s="228">
        <v>-0.12</v>
      </c>
      <c r="J15" s="229">
        <v>-0.12</v>
      </c>
      <c r="K15" s="229">
        <v>-0.48</v>
      </c>
      <c r="L15" s="229">
        <v>-0.31</v>
      </c>
      <c r="M15" s="229">
        <v>-0.08</v>
      </c>
      <c r="N15" s="229">
        <v>0</v>
      </c>
      <c r="O15" s="414">
        <v>0.47</v>
      </c>
      <c r="P15" s="414">
        <v>0.47</v>
      </c>
      <c r="Q15" s="414">
        <v>0.47</v>
      </c>
      <c r="R15" s="414">
        <v>0.47</v>
      </c>
      <c r="S15" s="414">
        <v>0.47</v>
      </c>
      <c r="T15" s="401">
        <v>0.47</v>
      </c>
      <c r="U15" s="2"/>
      <c r="V15" s="2"/>
      <c r="W15" s="2"/>
      <c r="X15" s="2"/>
      <c r="Y15" s="2"/>
      <c r="Z15" s="2"/>
    </row>
    <row r="16" spans="1:26" customHeight="1" ht="14.25">
      <c r="A16" s="412"/>
      <c r="B16" s="314"/>
      <c r="C16" s="314"/>
      <c r="D16" s="314"/>
      <c r="E16" s="314"/>
      <c r="F16" s="314"/>
      <c r="G16" s="104">
        <v>20</v>
      </c>
      <c r="H16" s="104" t="str">
        <f>$F$15&amp;" / "&amp;G16</f>
        <v>59120014 / 20</v>
      </c>
      <c r="I16" s="190">
        <v>-0.23</v>
      </c>
      <c r="J16" s="182">
        <v>-0.17</v>
      </c>
      <c r="K16" s="182">
        <v>-0.43</v>
      </c>
      <c r="L16" s="182">
        <v>-0.4</v>
      </c>
      <c r="M16" s="182">
        <v>-0.09</v>
      </c>
      <c r="N16" s="182">
        <v>0</v>
      </c>
      <c r="O16" s="314"/>
      <c r="P16" s="314"/>
      <c r="Q16" s="314"/>
      <c r="R16" s="314"/>
      <c r="S16" s="314"/>
      <c r="T16" s="375"/>
      <c r="U16" s="2"/>
      <c r="V16" s="2"/>
      <c r="W16" s="2"/>
      <c r="X16" s="2"/>
      <c r="Y16" s="2"/>
      <c r="Z16" s="2"/>
    </row>
    <row r="17" spans="1:26" customHeight="1" ht="14.25">
      <c r="A17" s="412"/>
      <c r="B17" s="314"/>
      <c r="C17" s="314"/>
      <c r="D17" s="314"/>
      <c r="E17" s="314"/>
      <c r="F17" s="314"/>
      <c r="G17" s="104">
        <v>25</v>
      </c>
      <c r="H17" s="104" t="str">
        <f>$F$15&amp;" / "&amp;G17</f>
        <v>59120014 / 25</v>
      </c>
      <c r="I17" s="190">
        <v>-0.28</v>
      </c>
      <c r="J17" s="182">
        <v>-0.2</v>
      </c>
      <c r="K17" s="182">
        <v>-0.39</v>
      </c>
      <c r="L17" s="182">
        <v>-0.42</v>
      </c>
      <c r="M17" s="182">
        <v>-0.1</v>
      </c>
      <c r="N17" s="182">
        <v>-0.1</v>
      </c>
      <c r="O17" s="314"/>
      <c r="P17" s="314"/>
      <c r="Q17" s="314"/>
      <c r="R17" s="314"/>
      <c r="S17" s="314"/>
      <c r="T17" s="375"/>
      <c r="U17" s="2"/>
      <c r="V17" s="2"/>
      <c r="W17" s="2"/>
      <c r="X17" s="2"/>
      <c r="Y17" s="2"/>
      <c r="Z17" s="2"/>
    </row>
    <row r="18" spans="1:26" customHeight="1" ht="14.25">
      <c r="A18" s="412"/>
      <c r="B18" s="314"/>
      <c r="C18" s="314"/>
      <c r="D18" s="314"/>
      <c r="E18" s="314"/>
      <c r="F18" s="314"/>
      <c r="G18" s="104">
        <v>30</v>
      </c>
      <c r="H18" s="104" t="str">
        <f>$F$15&amp;" / "&amp;G18</f>
        <v>59120014 / 30</v>
      </c>
      <c r="I18" s="190">
        <v>-0.27</v>
      </c>
      <c r="J18" s="182">
        <v>-0.2</v>
      </c>
      <c r="K18" s="182">
        <v>-0.35</v>
      </c>
      <c r="L18" s="182">
        <v>-0.38</v>
      </c>
      <c r="M18" s="182">
        <v>-0.11</v>
      </c>
      <c r="N18" s="182">
        <v>-0.1</v>
      </c>
      <c r="O18" s="314"/>
      <c r="P18" s="314"/>
      <c r="Q18" s="314"/>
      <c r="R18" s="314"/>
      <c r="S18" s="314"/>
      <c r="T18" s="375"/>
      <c r="U18" s="2"/>
      <c r="V18" s="2"/>
      <c r="W18" s="2"/>
      <c r="X18" s="2"/>
      <c r="Y18" s="2"/>
      <c r="Z18" s="2"/>
    </row>
    <row r="19" spans="1:26" customHeight="1" ht="14.25">
      <c r="A19" s="412"/>
      <c r="B19" s="314"/>
      <c r="C19" s="314"/>
      <c r="D19" s="314"/>
      <c r="E19" s="314"/>
      <c r="F19" s="314"/>
      <c r="G19" s="104">
        <v>35</v>
      </c>
      <c r="H19" s="104" t="str">
        <f>$F$15&amp;" / "&amp;G19</f>
        <v>59120014 / 35</v>
      </c>
      <c r="I19" s="190">
        <v>-0.2</v>
      </c>
      <c r="J19" s="182">
        <v>-0.17</v>
      </c>
      <c r="K19" s="182">
        <v>-0.3</v>
      </c>
      <c r="L19" s="182">
        <v>-0.28</v>
      </c>
      <c r="M19" s="182">
        <v>-0.13</v>
      </c>
      <c r="N19" s="182">
        <v>-0.2</v>
      </c>
      <c r="O19" s="314"/>
      <c r="P19" s="314"/>
      <c r="Q19" s="314"/>
      <c r="R19" s="314"/>
      <c r="S19" s="314"/>
      <c r="T19" s="375"/>
      <c r="U19" s="2"/>
      <c r="V19" s="2"/>
      <c r="W19" s="2"/>
      <c r="X19" s="2"/>
      <c r="Y19" s="2"/>
      <c r="Z19" s="2"/>
    </row>
    <row r="20" spans="1:26" customHeight="1" ht="14.25">
      <c r="A20" s="412"/>
      <c r="B20" s="314"/>
      <c r="C20" s="314"/>
      <c r="D20" s="314"/>
      <c r="E20" s="314"/>
      <c r="F20" s="314"/>
      <c r="G20" s="104">
        <v>37</v>
      </c>
      <c r="H20" s="104" t="str">
        <f>$F$15&amp;" / "&amp;G20</f>
        <v>59120014 / 37</v>
      </c>
      <c r="I20" s="190">
        <v>-0.15</v>
      </c>
      <c r="J20" s="182">
        <v>-0.15</v>
      </c>
      <c r="K20" s="182">
        <v>-0.28</v>
      </c>
      <c r="L20" s="182">
        <v>-0.22</v>
      </c>
      <c r="M20" s="182">
        <v>-0.13</v>
      </c>
      <c r="N20" s="182">
        <v>-0.2</v>
      </c>
      <c r="O20" s="314"/>
      <c r="P20" s="314"/>
      <c r="Q20" s="314"/>
      <c r="R20" s="314"/>
      <c r="S20" s="314"/>
      <c r="T20" s="375"/>
      <c r="U20" s="2"/>
      <c r="V20" s="2"/>
      <c r="W20" s="2"/>
      <c r="X20" s="2"/>
      <c r="Y20" s="2"/>
      <c r="Z20" s="2"/>
    </row>
    <row r="21" spans="1:26" customHeight="1" ht="14.25">
      <c r="A21" s="412"/>
      <c r="B21" s="299"/>
      <c r="C21" s="314"/>
      <c r="D21" s="299"/>
      <c r="E21" s="299"/>
      <c r="F21" s="299"/>
      <c r="G21" s="230">
        <v>40</v>
      </c>
      <c r="H21" s="104" t="str">
        <f>$F$15&amp;" / "&amp;G21</f>
        <v>59120014 / 40</v>
      </c>
      <c r="I21" s="231">
        <v>-0.06</v>
      </c>
      <c r="J21" s="232">
        <v>-0.11</v>
      </c>
      <c r="K21" s="232">
        <v>-0.26</v>
      </c>
      <c r="L21" s="232">
        <v>-0.11</v>
      </c>
      <c r="M21" s="232">
        <v>-0.14</v>
      </c>
      <c r="N21" s="232">
        <v>-0.2</v>
      </c>
      <c r="O21" s="299"/>
      <c r="P21" s="299"/>
      <c r="Q21" s="299"/>
      <c r="R21" s="299"/>
      <c r="S21" s="299"/>
      <c r="T21" s="376"/>
      <c r="U21" s="2"/>
      <c r="V21" s="2"/>
      <c r="W21" s="2"/>
      <c r="X21" s="2"/>
      <c r="Y21" s="2"/>
      <c r="Z21" s="2"/>
    </row>
    <row r="22" spans="1:26" customHeight="1" ht="14.25">
      <c r="A22" s="112"/>
      <c r="B22" s="2"/>
      <c r="C22" s="2"/>
      <c r="D22" s="112"/>
      <c r="E22" s="112"/>
      <c r="F22" s="233"/>
      <c r="G22" s="112"/>
      <c r="H22" s="112"/>
      <c r="I22" s="234"/>
      <c r="J22" s="235"/>
      <c r="K22" s="112"/>
      <c r="L22" s="112"/>
      <c r="M22" s="112"/>
      <c r="N22" s="11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customHeight="1" ht="14.25">
      <c r="A23" s="112"/>
      <c r="B23" s="2"/>
      <c r="C23" s="2"/>
      <c r="D23" s="112"/>
      <c r="E23" s="112"/>
      <c r="F23" s="233"/>
      <c r="G23" s="112"/>
      <c r="H23" s="112"/>
      <c r="I23" s="234"/>
      <c r="J23" s="235"/>
      <c r="K23" s="112"/>
      <c r="L23" s="112"/>
      <c r="M23" s="112"/>
      <c r="N23" s="11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customHeight="1" ht="14.25">
      <c r="A24" s="236" t="s">
        <v>416</v>
      </c>
      <c r="B24" s="2"/>
      <c r="C24" s="2"/>
      <c r="D24" s="236"/>
      <c r="E24" s="236"/>
      <c r="F24" s="233"/>
      <c r="G24" s="112" t="s">
        <v>251</v>
      </c>
      <c r="H24" s="112"/>
      <c r="I24" s="234"/>
      <c r="J24" s="235"/>
      <c r="K24" s="112"/>
      <c r="L24" s="112"/>
      <c r="M24" s="112"/>
      <c r="N24" s="11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customHeight="1" ht="15">
      <c r="A25" s="411" t="s">
        <v>61</v>
      </c>
      <c r="B25" s="408" t="s">
        <v>434</v>
      </c>
      <c r="C25" s="408" t="s">
        <v>435</v>
      </c>
      <c r="D25" s="408" t="s">
        <v>146</v>
      </c>
      <c r="E25" s="408" t="s">
        <v>436</v>
      </c>
      <c r="F25" s="408" t="s">
        <v>437</v>
      </c>
      <c r="G25" s="410" t="str">
        <f>"Penunjukan "&amp;$H$4&amp;" ("&amp;G24&amp;")"</f>
        <v>Penunjukan Incubator Analyzer (%RH)</v>
      </c>
      <c r="H25" s="410" t="s">
        <v>439</v>
      </c>
      <c r="I25" s="408" t="s">
        <v>440</v>
      </c>
      <c r="J25" s="415" t="s">
        <v>441</v>
      </c>
      <c r="K25" s="407"/>
      <c r="L25" s="422" t="s">
        <v>419</v>
      </c>
      <c r="M25" s="423"/>
      <c r="N25" s="307"/>
      <c r="O25" s="307"/>
      <c r="P25" s="307"/>
      <c r="Q25" s="307"/>
      <c r="R25" s="2"/>
      <c r="S25" s="2"/>
      <c r="T25" s="2"/>
      <c r="U25" s="2"/>
      <c r="V25" s="2"/>
      <c r="W25" s="2"/>
      <c r="X25" s="2"/>
      <c r="Y25" s="2"/>
      <c r="Z25" s="2"/>
    </row>
    <row r="26" spans="1:26" customHeight="1" ht="45.75">
      <c r="A26" s="412"/>
      <c r="B26" s="314"/>
      <c r="C26" s="314"/>
      <c r="D26" s="314"/>
      <c r="E26" s="314"/>
      <c r="F26" s="299"/>
      <c r="G26" s="299"/>
      <c r="H26" s="299"/>
      <c r="I26" s="299"/>
      <c r="J26" s="220" t="s">
        <v>308</v>
      </c>
      <c r="K26" s="220" t="s">
        <v>305</v>
      </c>
      <c r="L26" s="376"/>
      <c r="M26" s="237"/>
      <c r="N26" s="237"/>
      <c r="O26" s="237"/>
      <c r="P26" s="237"/>
      <c r="Q26" s="237"/>
      <c r="R26" s="2"/>
      <c r="S26" s="2"/>
      <c r="T26" s="2"/>
      <c r="U26" s="2"/>
      <c r="V26" s="2"/>
      <c r="W26" s="2"/>
      <c r="X26" s="2"/>
      <c r="Y26" s="2"/>
      <c r="Z26" s="2"/>
    </row>
    <row r="27" spans="1:26" customHeight="1" ht="14.25">
      <c r="A27" s="413"/>
      <c r="B27" s="409"/>
      <c r="C27" s="409"/>
      <c r="D27" s="409"/>
      <c r="E27" s="409"/>
      <c r="F27" s="224">
        <v>1</v>
      </c>
      <c r="G27" s="223">
        <v>2</v>
      </c>
      <c r="H27" s="223">
        <v>3</v>
      </c>
      <c r="I27" s="224">
        <v>4</v>
      </c>
      <c r="J27" s="224">
        <v>5</v>
      </c>
      <c r="K27" s="224">
        <v>6</v>
      </c>
      <c r="L27" s="238">
        <v>7</v>
      </c>
      <c r="M27" s="237"/>
      <c r="N27" s="237"/>
      <c r="O27" s="237"/>
      <c r="P27" s="237"/>
      <c r="Q27" s="237"/>
      <c r="R27" s="2"/>
      <c r="S27" s="2"/>
      <c r="T27" s="2"/>
      <c r="U27" s="2"/>
      <c r="V27" s="2"/>
      <c r="W27" s="2"/>
      <c r="X27" s="2"/>
      <c r="Y27" s="2"/>
      <c r="Z27" s="2"/>
    </row>
    <row r="28" spans="1:26" customHeight="1" ht="14.25">
      <c r="A28" s="419">
        <v>1</v>
      </c>
      <c r="B28" s="239"/>
      <c r="C28" s="239"/>
      <c r="D28" s="240"/>
      <c r="E28" s="240"/>
      <c r="F28" s="414">
        <v>59120014</v>
      </c>
      <c r="G28" s="241">
        <v>30</v>
      </c>
      <c r="H28" s="241">
        <v>-2.5</v>
      </c>
      <c r="I28" s="241">
        <f>G28+H28</f>
        <v>27.5</v>
      </c>
      <c r="J28" s="242">
        <f>LINEST(I28:I34,G28:G34,1,1)</f>
        <v>1.0410714285714</v>
      </c>
      <c r="K28" s="243">
        <v>-3.6357142857143</v>
      </c>
      <c r="L28" s="424">
        <v>2.5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customHeight="1" ht="14.25">
      <c r="A29" s="412"/>
      <c r="B29" s="181"/>
      <c r="C29" s="181"/>
      <c r="D29" s="244"/>
      <c r="E29" s="244"/>
      <c r="F29" s="314"/>
      <c r="G29" s="180">
        <v>40</v>
      </c>
      <c r="H29" s="180">
        <v>-2</v>
      </c>
      <c r="I29" s="180">
        <f>G29+H29</f>
        <v>38</v>
      </c>
      <c r="J29" s="245"/>
      <c r="K29" s="104"/>
      <c r="L29" s="37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customHeight="1" ht="14.25">
      <c r="A30" s="412"/>
      <c r="B30" s="181"/>
      <c r="C30" s="181"/>
      <c r="D30" s="244"/>
      <c r="E30" s="244"/>
      <c r="F30" s="314"/>
      <c r="G30" s="180">
        <v>50</v>
      </c>
      <c r="H30" s="180">
        <v>-1.5</v>
      </c>
      <c r="I30" s="180">
        <f>G30+H30</f>
        <v>48.5</v>
      </c>
      <c r="J30" s="245"/>
      <c r="K30" s="104"/>
      <c r="L30" s="37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customHeight="1" ht="14.25">
      <c r="A31" s="412"/>
      <c r="B31" s="181"/>
      <c r="C31" s="181"/>
      <c r="D31" s="244"/>
      <c r="E31" s="244"/>
      <c r="F31" s="314"/>
      <c r="G31" s="180">
        <v>60</v>
      </c>
      <c r="H31" s="180">
        <v>-1.1</v>
      </c>
      <c r="I31" s="180">
        <f>G31+H31</f>
        <v>58.9</v>
      </c>
      <c r="J31" s="245"/>
      <c r="K31" s="104"/>
      <c r="L31" s="37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customHeight="1" ht="14.25">
      <c r="A32" s="412"/>
      <c r="B32" s="181"/>
      <c r="C32" s="181"/>
      <c r="D32" s="244"/>
      <c r="E32" s="244"/>
      <c r="F32" s="314"/>
      <c r="G32" s="180">
        <v>70</v>
      </c>
      <c r="H32" s="180">
        <v>-0.7</v>
      </c>
      <c r="I32" s="180">
        <f>G32+H32</f>
        <v>69.3</v>
      </c>
      <c r="J32" s="245"/>
      <c r="K32" s="104"/>
      <c r="L32" s="37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customHeight="1" ht="14.25">
      <c r="A33" s="412"/>
      <c r="B33" s="181"/>
      <c r="C33" s="181"/>
      <c r="D33" s="244"/>
      <c r="E33" s="244"/>
      <c r="F33" s="314"/>
      <c r="G33" s="180">
        <v>80</v>
      </c>
      <c r="H33" s="180">
        <v>-0.4</v>
      </c>
      <c r="I33" s="180">
        <f>G33+H33</f>
        <v>79.6</v>
      </c>
      <c r="J33" s="245"/>
      <c r="K33" s="104"/>
      <c r="L33" s="37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customHeight="1" ht="14.25">
      <c r="A34" s="425"/>
      <c r="B34" s="181"/>
      <c r="C34" s="181"/>
      <c r="D34" s="244"/>
      <c r="E34" s="244"/>
      <c r="F34" s="299"/>
      <c r="G34" s="180">
        <v>90</v>
      </c>
      <c r="H34" s="180">
        <v>0</v>
      </c>
      <c r="I34" s="180">
        <f>G34+H34</f>
        <v>90</v>
      </c>
      <c r="J34" s="181"/>
      <c r="K34" s="181"/>
      <c r="L34" s="37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customHeight="1" ht="14.25">
      <c r="A35" s="2"/>
      <c r="B35" s="2"/>
      <c r="C35" s="2"/>
      <c r="D35" s="2"/>
      <c r="E35" s="2"/>
      <c r="F35" s="2"/>
      <c r="G35" s="2"/>
      <c r="H35" s="2"/>
      <c r="I35" s="11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customHeight="1" ht="14.25">
      <c r="A36" s="2"/>
      <c r="B36" s="2"/>
      <c r="C36" s="2"/>
      <c r="D36" s="2"/>
      <c r="E36" s="2"/>
      <c r="F36" s="2"/>
      <c r="G36" s="2"/>
      <c r="H36" s="2"/>
      <c r="I36" s="11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customHeight="1" ht="14.25">
      <c r="A37" s="2"/>
      <c r="B37" s="2"/>
      <c r="C37" s="2"/>
      <c r="D37" s="2"/>
      <c r="E37" s="2"/>
      <c r="F37" s="2"/>
      <c r="G37" s="2"/>
      <c r="H37" s="2"/>
      <c r="I37" s="11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customHeight="1" ht="14.25">
      <c r="A38" s="2"/>
      <c r="B38" s="2"/>
      <c r="C38" s="2"/>
      <c r="D38" s="2"/>
      <c r="E38" s="2"/>
      <c r="F38" s="2"/>
      <c r="G38" s="2"/>
      <c r="H38" s="2"/>
      <c r="I38" s="11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customHeight="1" ht="14.25">
      <c r="A39" s="2"/>
      <c r="B39" s="2"/>
      <c r="C39" s="2"/>
      <c r="D39" s="2"/>
      <c r="E39" s="2"/>
      <c r="F39" s="2"/>
      <c r="G39" s="2"/>
      <c r="H39" s="2"/>
      <c r="I39" s="1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customHeight="1" ht="14.25">
      <c r="A40" s="2"/>
      <c r="B40" s="2"/>
      <c r="C40" s="2"/>
      <c r="D40" s="2"/>
      <c r="E40" s="2"/>
      <c r="F40" s="2"/>
      <c r="G40" s="2"/>
      <c r="H40" s="2"/>
      <c r="I40" s="11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customHeight="1" ht="14.25">
      <c r="A41" s="2"/>
      <c r="B41" s="2"/>
      <c r="C41" s="2"/>
      <c r="D41" s="2"/>
      <c r="E41" s="2"/>
      <c r="F41" s="2"/>
      <c r="G41" s="2"/>
      <c r="H41" s="2"/>
      <c r="I41" s="11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customHeight="1" ht="14.25">
      <c r="A42" s="2"/>
      <c r="B42" s="2"/>
      <c r="C42" s="2"/>
      <c r="D42" s="2"/>
      <c r="E42" s="2"/>
      <c r="F42" s="2"/>
      <c r="G42" s="2"/>
      <c r="H42" s="2"/>
      <c r="I42" s="11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customHeight="1" ht="14.25">
      <c r="A43" s="2"/>
      <c r="B43" s="2"/>
      <c r="C43" s="2"/>
      <c r="D43" s="2"/>
      <c r="E43" s="2"/>
      <c r="F43" s="2"/>
      <c r="G43" s="2"/>
      <c r="H43" s="2"/>
      <c r="I43" s="11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customHeight="1" ht="14.25">
      <c r="A44" s="2"/>
      <c r="B44" s="2"/>
      <c r="C44" s="2"/>
      <c r="D44" s="2"/>
      <c r="E44" s="2"/>
      <c r="F44" s="2"/>
      <c r="G44" s="2"/>
      <c r="H44" s="2"/>
      <c r="I44" s="11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customHeight="1" ht="14.25">
      <c r="A45" s="2"/>
      <c r="B45" s="2"/>
      <c r="C45" s="2"/>
      <c r="D45" s="2"/>
      <c r="E45" s="2"/>
      <c r="F45" s="2"/>
      <c r="G45" s="2"/>
      <c r="H45" s="2"/>
      <c r="I45" s="11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customHeight="1" ht="14.25">
      <c r="A46" s="2"/>
      <c r="B46" s="2"/>
      <c r="C46" s="2"/>
      <c r="D46" s="2"/>
      <c r="E46" s="2"/>
      <c r="F46" s="2"/>
      <c r="G46" s="2"/>
      <c r="H46" s="2"/>
      <c r="I46" s="11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customHeight="1" ht="14.25">
      <c r="A47" s="2"/>
      <c r="B47" s="2"/>
      <c r="C47" s="2"/>
      <c r="D47" s="2"/>
      <c r="E47" s="2"/>
      <c r="F47" s="2"/>
      <c r="G47" s="2"/>
      <c r="H47" s="2"/>
      <c r="I47" s="11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customHeight="1" ht="14.25">
      <c r="A48" s="2"/>
      <c r="B48" s="2"/>
      <c r="C48" s="2"/>
      <c r="D48" s="2"/>
      <c r="E48" s="2"/>
      <c r="F48" s="2"/>
      <c r="G48" s="2"/>
      <c r="H48" s="2"/>
      <c r="I48" s="11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customHeight="1" ht="14.25">
      <c r="A49" s="2"/>
      <c r="B49" s="2"/>
      <c r="C49" s="2"/>
      <c r="D49" s="2"/>
      <c r="E49" s="2"/>
      <c r="F49" s="2"/>
      <c r="G49" s="2"/>
      <c r="H49" s="2"/>
      <c r="I49" s="11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customHeight="1" ht="14.25">
      <c r="A50" s="2"/>
      <c r="B50" s="2"/>
      <c r="C50" s="2"/>
      <c r="D50" s="2"/>
      <c r="E50" s="2"/>
      <c r="F50" s="2"/>
      <c r="G50" s="2"/>
      <c r="H50" s="2"/>
      <c r="I50" s="11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customHeight="1" ht="14.25">
      <c r="A51" s="2"/>
      <c r="B51" s="2"/>
      <c r="C51" s="2"/>
      <c r="D51" s="2"/>
      <c r="E51" s="2"/>
      <c r="F51" s="2"/>
      <c r="G51" s="2"/>
      <c r="H51" s="2"/>
      <c r="I51" s="11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customHeight="1" ht="14.25">
      <c r="A52" s="2"/>
      <c r="B52" s="2"/>
      <c r="C52" s="2"/>
      <c r="D52" s="2"/>
      <c r="E52" s="2"/>
      <c r="F52" s="2"/>
      <c r="G52" s="2"/>
      <c r="H52" s="2"/>
      <c r="I52" s="11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customHeight="1" ht="14.25">
      <c r="A53" s="2"/>
      <c r="B53" s="2"/>
      <c r="C53" s="2"/>
      <c r="D53" s="2"/>
      <c r="E53" s="2"/>
      <c r="F53" s="2"/>
      <c r="G53" s="2"/>
      <c r="H53" s="2"/>
      <c r="I53" s="11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customHeight="1" ht="14.25">
      <c r="A54" s="2"/>
      <c r="B54" s="2"/>
      <c r="C54" s="2"/>
      <c r="D54" s="2"/>
      <c r="E54" s="2"/>
      <c r="F54" s="2"/>
      <c r="G54" s="2"/>
      <c r="H54" s="2"/>
      <c r="I54" s="11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customHeight="1" ht="14.25">
      <c r="A55" s="2"/>
      <c r="B55" s="2"/>
      <c r="C55" s="2"/>
      <c r="D55" s="2"/>
      <c r="E55" s="2"/>
      <c r="F55" s="2"/>
      <c r="G55" s="2"/>
      <c r="H55" s="2"/>
      <c r="I55" s="11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customHeight="1" ht="14.25">
      <c r="A56" s="2"/>
      <c r="B56" s="2"/>
      <c r="C56" s="2"/>
      <c r="D56" s="2"/>
      <c r="E56" s="2"/>
      <c r="F56" s="2"/>
      <c r="G56" s="2"/>
      <c r="H56" s="2"/>
      <c r="I56" s="11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customHeight="1" ht="14.25">
      <c r="A57" s="2"/>
      <c r="B57" s="2"/>
      <c r="C57" s="2"/>
      <c r="D57" s="2"/>
      <c r="E57" s="2"/>
      <c r="F57" s="2"/>
      <c r="G57" s="2"/>
      <c r="H57" s="2"/>
      <c r="I57" s="11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customHeight="1" ht="14.25">
      <c r="A58" s="2"/>
      <c r="B58" s="2"/>
      <c r="C58" s="2"/>
      <c r="D58" s="2"/>
      <c r="E58" s="2"/>
      <c r="F58" s="2"/>
      <c r="G58" s="2"/>
      <c r="H58" s="2"/>
      <c r="I58" s="11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customHeight="1" ht="14.25">
      <c r="A59" s="2"/>
      <c r="B59" s="2"/>
      <c r="C59" s="2"/>
      <c r="D59" s="2"/>
      <c r="E59" s="2"/>
      <c r="F59" s="2"/>
      <c r="G59" s="2"/>
      <c r="H59" s="2"/>
      <c r="I59" s="11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customHeight="1" ht="14.25">
      <c r="A60" s="2"/>
      <c r="B60" s="2"/>
      <c r="C60" s="2"/>
      <c r="D60" s="2"/>
      <c r="E60" s="2"/>
      <c r="F60" s="2"/>
      <c r="G60" s="2"/>
      <c r="H60" s="2"/>
      <c r="I60" s="11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customHeight="1" ht="14.25">
      <c r="A61" s="2"/>
      <c r="B61" s="2"/>
      <c r="C61" s="2"/>
      <c r="D61" s="2"/>
      <c r="E61" s="2"/>
      <c r="F61" s="2"/>
      <c r="G61" s="2"/>
      <c r="H61" s="2"/>
      <c r="I61" s="11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customHeight="1" ht="14.25">
      <c r="A62" s="2"/>
      <c r="B62" s="2"/>
      <c r="C62" s="2"/>
      <c r="D62" s="2"/>
      <c r="E62" s="2"/>
      <c r="F62" s="2"/>
      <c r="G62" s="2"/>
      <c r="H62" s="2"/>
      <c r="I62" s="11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customHeight="1" ht="14.25">
      <c r="A63" s="2"/>
      <c r="B63" s="2"/>
      <c r="C63" s="2"/>
      <c r="D63" s="2"/>
      <c r="E63" s="2"/>
      <c r="F63" s="2"/>
      <c r="G63" s="2"/>
      <c r="H63" s="2"/>
      <c r="I63" s="11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customHeight="1" ht="14.25">
      <c r="A64" s="2"/>
      <c r="B64" s="2"/>
      <c r="C64" s="2"/>
      <c r="D64" s="2"/>
      <c r="E64" s="2"/>
      <c r="F64" s="2"/>
      <c r="G64" s="2"/>
      <c r="H64" s="2"/>
      <c r="I64" s="11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customHeight="1" ht="14.25">
      <c r="A65" s="2"/>
      <c r="B65" s="2"/>
      <c r="C65" s="2"/>
      <c r="D65" s="2"/>
      <c r="E65" s="2"/>
      <c r="F65" s="2"/>
      <c r="G65" s="2"/>
      <c r="H65" s="2"/>
      <c r="I65" s="11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customHeight="1" ht="14.25">
      <c r="A66" s="2"/>
      <c r="B66" s="2"/>
      <c r="C66" s="2"/>
      <c r="D66" s="2"/>
      <c r="E66" s="2"/>
      <c r="F66" s="2"/>
      <c r="G66" s="2"/>
      <c r="H66" s="2"/>
      <c r="I66" s="11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customHeight="1" ht="14.25">
      <c r="A67" s="2"/>
      <c r="B67" s="2"/>
      <c r="C67" s="2"/>
      <c r="D67" s="2"/>
      <c r="E67" s="2"/>
      <c r="F67" s="2"/>
      <c r="G67" s="2"/>
      <c r="H67" s="2"/>
      <c r="I67" s="11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customHeight="1" ht="14.25">
      <c r="A68" s="2"/>
      <c r="B68" s="2"/>
      <c r="C68" s="2"/>
      <c r="D68" s="2"/>
      <c r="E68" s="2"/>
      <c r="F68" s="2"/>
      <c r="G68" s="2"/>
      <c r="H68" s="2"/>
      <c r="I68" s="11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customHeight="1" ht="14.25">
      <c r="A69" s="2"/>
      <c r="B69" s="2"/>
      <c r="C69" s="2"/>
      <c r="D69" s="2"/>
      <c r="E69" s="2"/>
      <c r="F69" s="2"/>
      <c r="G69" s="2"/>
      <c r="H69" s="2"/>
      <c r="I69" s="11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customHeight="1" ht="14.25">
      <c r="A70" s="2"/>
      <c r="B70" s="2"/>
      <c r="C70" s="2"/>
      <c r="D70" s="2"/>
      <c r="E70" s="2"/>
      <c r="F70" s="2"/>
      <c r="G70" s="2"/>
      <c r="H70" s="2"/>
      <c r="I70" s="11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customHeight="1" ht="14.25">
      <c r="A71" s="2"/>
      <c r="B71" s="2"/>
      <c r="C71" s="2"/>
      <c r="D71" s="2"/>
      <c r="E71" s="2"/>
      <c r="F71" s="2"/>
      <c r="G71" s="2"/>
      <c r="H71" s="2"/>
      <c r="I71" s="11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customHeight="1" ht="14.25">
      <c r="A72" s="2"/>
      <c r="B72" s="2"/>
      <c r="C72" s="2"/>
      <c r="D72" s="2"/>
      <c r="E72" s="2"/>
      <c r="F72" s="2"/>
      <c r="G72" s="2"/>
      <c r="H72" s="2"/>
      <c r="I72" s="11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customHeight="1" ht="14.25">
      <c r="A73" s="2"/>
      <c r="B73" s="2"/>
      <c r="C73" s="2"/>
      <c r="D73" s="2"/>
      <c r="E73" s="2"/>
      <c r="F73" s="2"/>
      <c r="G73" s="2"/>
      <c r="H73" s="2"/>
      <c r="I73" s="11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customHeight="1" ht="14.25">
      <c r="A74" s="2"/>
      <c r="B74" s="2"/>
      <c r="C74" s="2"/>
      <c r="D74" s="2"/>
      <c r="E74" s="2"/>
      <c r="F74" s="2"/>
      <c r="G74" s="2"/>
      <c r="H74" s="2"/>
      <c r="I74" s="11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customHeight="1" ht="14.25">
      <c r="A75" s="2"/>
      <c r="B75" s="2"/>
      <c r="C75" s="2"/>
      <c r="D75" s="2"/>
      <c r="E75" s="2"/>
      <c r="F75" s="2"/>
      <c r="G75" s="2"/>
      <c r="H75" s="2"/>
      <c r="I75" s="11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customHeight="1" ht="14.25">
      <c r="A76" s="2"/>
      <c r="B76" s="2"/>
      <c r="C76" s="2"/>
      <c r="D76" s="2"/>
      <c r="E76" s="2"/>
      <c r="F76" s="2"/>
      <c r="G76" s="2"/>
      <c r="H76" s="2"/>
      <c r="I76" s="11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customHeight="1" ht="14.25">
      <c r="A77" s="2"/>
      <c r="B77" s="2"/>
      <c r="C77" s="2"/>
      <c r="D77" s="2"/>
      <c r="E77" s="2"/>
      <c r="F77" s="2"/>
      <c r="G77" s="2"/>
      <c r="H77" s="2"/>
      <c r="I77" s="11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customHeight="1" ht="14.25">
      <c r="A78" s="2"/>
      <c r="B78" s="2"/>
      <c r="C78" s="2"/>
      <c r="D78" s="2"/>
      <c r="E78" s="2"/>
      <c r="F78" s="2"/>
      <c r="G78" s="2"/>
      <c r="H78" s="2"/>
      <c r="I78" s="11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customHeight="1" ht="14.25">
      <c r="A79" s="2"/>
      <c r="B79" s="2"/>
      <c r="C79" s="2"/>
      <c r="D79" s="2"/>
      <c r="E79" s="2"/>
      <c r="F79" s="2"/>
      <c r="G79" s="2"/>
      <c r="H79" s="2"/>
      <c r="I79" s="11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customHeight="1" ht="14.25">
      <c r="A80" s="2"/>
      <c r="B80" s="2"/>
      <c r="C80" s="2"/>
      <c r="D80" s="2"/>
      <c r="E80" s="2"/>
      <c r="F80" s="2"/>
      <c r="G80" s="2"/>
      <c r="H80" s="2"/>
      <c r="I80" s="11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customHeight="1" ht="14.25">
      <c r="A81" s="2"/>
      <c r="B81" s="2"/>
      <c r="C81" s="2"/>
      <c r="D81" s="2"/>
      <c r="E81" s="2"/>
      <c r="F81" s="2"/>
      <c r="G81" s="2"/>
      <c r="H81" s="2"/>
      <c r="I81" s="11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customHeight="1" ht="14.25">
      <c r="A82" s="2"/>
      <c r="B82" s="2"/>
      <c r="C82" s="2"/>
      <c r="D82" s="2"/>
      <c r="E82" s="2"/>
      <c r="F82" s="2"/>
      <c r="G82" s="2"/>
      <c r="H82" s="2"/>
      <c r="I82" s="11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customHeight="1" ht="14.25">
      <c r="A83" s="2"/>
      <c r="B83" s="2"/>
      <c r="C83" s="2"/>
      <c r="D83" s="2"/>
      <c r="E83" s="2"/>
      <c r="F83" s="2"/>
      <c r="G83" s="2"/>
      <c r="H83" s="2"/>
      <c r="I83" s="11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customHeight="1" ht="14.25">
      <c r="A84" s="2"/>
      <c r="B84" s="2"/>
      <c r="C84" s="2"/>
      <c r="D84" s="2"/>
      <c r="E84" s="2"/>
      <c r="F84" s="2"/>
      <c r="G84" s="2"/>
      <c r="H84" s="2"/>
      <c r="I84" s="11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customHeight="1" ht="14.25">
      <c r="A85" s="2"/>
      <c r="B85" s="2"/>
      <c r="C85" s="2"/>
      <c r="D85" s="2"/>
      <c r="E85" s="2"/>
      <c r="F85" s="2"/>
      <c r="G85" s="2"/>
      <c r="H85" s="2"/>
      <c r="I85" s="11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customHeight="1" ht="14.25">
      <c r="A86" s="2"/>
      <c r="B86" s="2"/>
      <c r="C86" s="2"/>
      <c r="D86" s="2"/>
      <c r="E86" s="2"/>
      <c r="F86" s="2"/>
      <c r="G86" s="2"/>
      <c r="H86" s="2"/>
      <c r="I86" s="11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customHeight="1" ht="14.25">
      <c r="A87" s="2"/>
      <c r="B87" s="2"/>
      <c r="C87" s="2"/>
      <c r="D87" s="2"/>
      <c r="E87" s="2"/>
      <c r="F87" s="2"/>
      <c r="G87" s="2"/>
      <c r="H87" s="2"/>
      <c r="I87" s="11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customHeight="1" ht="14.25">
      <c r="A88" s="2"/>
      <c r="B88" s="2"/>
      <c r="C88" s="2"/>
      <c r="D88" s="2"/>
      <c r="E88" s="2"/>
      <c r="F88" s="2"/>
      <c r="G88" s="2"/>
      <c r="H88" s="2"/>
      <c r="I88" s="11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customHeight="1" ht="14.25">
      <c r="A89" s="2"/>
      <c r="B89" s="2"/>
      <c r="C89" s="2"/>
      <c r="D89" s="2"/>
      <c r="E89" s="2"/>
      <c r="F89" s="2"/>
      <c r="G89" s="2"/>
      <c r="H89" s="2"/>
      <c r="I89" s="11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customHeight="1" ht="14.25">
      <c r="A90" s="2"/>
      <c r="B90" s="2"/>
      <c r="C90" s="2"/>
      <c r="D90" s="2"/>
      <c r="E90" s="2"/>
      <c r="F90" s="2"/>
      <c r="G90" s="2"/>
      <c r="H90" s="2"/>
      <c r="I90" s="11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customHeight="1" ht="14.25">
      <c r="A91" s="2"/>
      <c r="B91" s="2"/>
      <c r="C91" s="2"/>
      <c r="D91" s="2"/>
      <c r="E91" s="2"/>
      <c r="F91" s="2"/>
      <c r="G91" s="2"/>
      <c r="H91" s="2"/>
      <c r="I91" s="11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customHeight="1" ht="14.25">
      <c r="A92" s="2"/>
      <c r="B92" s="2"/>
      <c r="C92" s="2"/>
      <c r="D92" s="2"/>
      <c r="E92" s="2"/>
      <c r="F92" s="2"/>
      <c r="G92" s="2"/>
      <c r="H92" s="2"/>
      <c r="I92" s="11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customHeight="1" ht="14.25">
      <c r="A93" s="2"/>
      <c r="B93" s="2"/>
      <c r="C93" s="2"/>
      <c r="D93" s="2"/>
      <c r="E93" s="2"/>
      <c r="F93" s="2"/>
      <c r="G93" s="2"/>
      <c r="H93" s="2"/>
      <c r="I93" s="11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customHeight="1" ht="14.25">
      <c r="A94" s="2"/>
      <c r="B94" s="2"/>
      <c r="C94" s="2"/>
      <c r="D94" s="2"/>
      <c r="E94" s="2"/>
      <c r="F94" s="2"/>
      <c r="G94" s="2"/>
      <c r="H94" s="2"/>
      <c r="I94" s="11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customHeight="1" ht="14.25">
      <c r="A95" s="2"/>
      <c r="B95" s="2"/>
      <c r="C95" s="2"/>
      <c r="D95" s="2"/>
      <c r="E95" s="2"/>
      <c r="F95" s="2"/>
      <c r="G95" s="2"/>
      <c r="H95" s="2"/>
      <c r="I95" s="11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customHeight="1" ht="14.25">
      <c r="A96" s="2"/>
      <c r="B96" s="2"/>
      <c r="C96" s="2"/>
      <c r="D96" s="2"/>
      <c r="E96" s="2"/>
      <c r="F96" s="2"/>
      <c r="G96" s="2"/>
      <c r="H96" s="2"/>
      <c r="I96" s="11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customHeight="1" ht="14.25">
      <c r="A97" s="2"/>
      <c r="B97" s="2"/>
      <c r="C97" s="2"/>
      <c r="D97" s="2"/>
      <c r="E97" s="2"/>
      <c r="F97" s="2"/>
      <c r="G97" s="2"/>
      <c r="H97" s="2"/>
      <c r="I97" s="11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customHeight="1" ht="14.25">
      <c r="A98" s="2"/>
      <c r="B98" s="2"/>
      <c r="C98" s="2"/>
      <c r="D98" s="2"/>
      <c r="E98" s="2"/>
      <c r="F98" s="2"/>
      <c r="G98" s="2"/>
      <c r="H98" s="2"/>
      <c r="I98" s="11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customHeight="1" ht="14.25">
      <c r="A99" s="2"/>
      <c r="B99" s="2"/>
      <c r="C99" s="2"/>
      <c r="D99" s="2"/>
      <c r="E99" s="2"/>
      <c r="F99" s="2"/>
      <c r="G99" s="2"/>
      <c r="H99" s="2"/>
      <c r="I99" s="11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customHeight="1" ht="14.25">
      <c r="A100" s="2"/>
      <c r="B100" s="2"/>
      <c r="C100" s="2"/>
      <c r="D100" s="2"/>
      <c r="E100" s="2"/>
      <c r="F100" s="2"/>
      <c r="G100" s="2"/>
      <c r="H100" s="2"/>
      <c r="I100" s="11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customHeight="1" ht="14.25">
      <c r="A101" s="2"/>
      <c r="B101" s="2"/>
      <c r="C101" s="2"/>
      <c r="D101" s="2"/>
      <c r="E101" s="2"/>
      <c r="F101" s="2"/>
      <c r="G101" s="2"/>
      <c r="H101" s="2"/>
      <c r="I101" s="11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customHeight="1" ht="14.25">
      <c r="A102" s="2"/>
      <c r="B102" s="2"/>
      <c r="C102" s="2"/>
      <c r="D102" s="2"/>
      <c r="E102" s="2"/>
      <c r="F102" s="2"/>
      <c r="G102" s="2"/>
      <c r="H102" s="2"/>
      <c r="I102" s="11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customHeight="1" ht="14.25">
      <c r="A103" s="2"/>
      <c r="B103" s="2"/>
      <c r="C103" s="2"/>
      <c r="D103" s="2"/>
      <c r="E103" s="2"/>
      <c r="F103" s="2"/>
      <c r="G103" s="2"/>
      <c r="H103" s="2"/>
      <c r="I103" s="11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customHeight="1" ht="14.25">
      <c r="A104" s="2"/>
      <c r="B104" s="2"/>
      <c r="C104" s="2"/>
      <c r="D104" s="2"/>
      <c r="E104" s="2"/>
      <c r="F104" s="2"/>
      <c r="G104" s="2"/>
      <c r="H104" s="2"/>
      <c r="I104" s="11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customHeight="1" ht="14.25">
      <c r="A105" s="2"/>
      <c r="B105" s="2"/>
      <c r="C105" s="2"/>
      <c r="D105" s="2"/>
      <c r="E105" s="2"/>
      <c r="F105" s="2"/>
      <c r="G105" s="2"/>
      <c r="H105" s="2"/>
      <c r="I105" s="11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customHeight="1" ht="14.25">
      <c r="A106" s="2"/>
      <c r="B106" s="2"/>
      <c r="C106" s="2"/>
      <c r="D106" s="2"/>
      <c r="E106" s="2"/>
      <c r="F106" s="2"/>
      <c r="G106" s="2"/>
      <c r="H106" s="2"/>
      <c r="I106" s="11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customHeight="1" ht="14.25">
      <c r="A107" s="2"/>
      <c r="B107" s="2"/>
      <c r="C107" s="2"/>
      <c r="D107" s="2"/>
      <c r="E107" s="2"/>
      <c r="F107" s="2"/>
      <c r="G107" s="2"/>
      <c r="H107" s="2"/>
      <c r="I107" s="11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customHeight="1" ht="14.25">
      <c r="A108" s="2"/>
      <c r="B108" s="2"/>
      <c r="C108" s="2"/>
      <c r="D108" s="2"/>
      <c r="E108" s="2"/>
      <c r="F108" s="2"/>
      <c r="G108" s="2"/>
      <c r="H108" s="2"/>
      <c r="I108" s="11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customHeight="1" ht="14.25">
      <c r="A109" s="2"/>
      <c r="B109" s="2"/>
      <c r="C109" s="2"/>
      <c r="D109" s="2"/>
      <c r="E109" s="2"/>
      <c r="F109" s="2"/>
      <c r="G109" s="2"/>
      <c r="H109" s="2"/>
      <c r="I109" s="11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customHeight="1" ht="14.25">
      <c r="A110" s="2"/>
      <c r="B110" s="2"/>
      <c r="C110" s="2"/>
      <c r="D110" s="2"/>
      <c r="E110" s="2"/>
      <c r="F110" s="2"/>
      <c r="G110" s="2"/>
      <c r="H110" s="2"/>
      <c r="I110" s="11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customHeight="1" ht="14.25">
      <c r="A111" s="2"/>
      <c r="B111" s="2"/>
      <c r="C111" s="2"/>
      <c r="D111" s="2"/>
      <c r="E111" s="2"/>
      <c r="F111" s="2"/>
      <c r="G111" s="2"/>
      <c r="H111" s="2"/>
      <c r="I111" s="11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customHeight="1" ht="14.25">
      <c r="A112" s="2"/>
      <c r="B112" s="2"/>
      <c r="C112" s="2"/>
      <c r="D112" s="2"/>
      <c r="E112" s="2"/>
      <c r="F112" s="2"/>
      <c r="G112" s="2"/>
      <c r="H112" s="2"/>
      <c r="I112" s="11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customHeight="1" ht="14.25">
      <c r="A113" s="2"/>
      <c r="B113" s="2"/>
      <c r="C113" s="2"/>
      <c r="D113" s="2"/>
      <c r="E113" s="2"/>
      <c r="F113" s="2"/>
      <c r="G113" s="2"/>
      <c r="H113" s="2"/>
      <c r="I113" s="11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customHeight="1" ht="14.25">
      <c r="A114" s="2"/>
      <c r="B114" s="2"/>
      <c r="C114" s="2"/>
      <c r="D114" s="2"/>
      <c r="E114" s="2"/>
      <c r="F114" s="2"/>
      <c r="G114" s="2"/>
      <c r="H114" s="2"/>
      <c r="I114" s="11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customHeight="1" ht="14.25">
      <c r="A115" s="2"/>
      <c r="B115" s="2"/>
      <c r="C115" s="2"/>
      <c r="D115" s="2"/>
      <c r="E115" s="2"/>
      <c r="F115" s="2"/>
      <c r="G115" s="2"/>
      <c r="H115" s="2"/>
      <c r="I115" s="11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customHeight="1" ht="14.25">
      <c r="A116" s="2"/>
      <c r="B116" s="2"/>
      <c r="C116" s="2"/>
      <c r="D116" s="2"/>
      <c r="E116" s="2"/>
      <c r="F116" s="2"/>
      <c r="G116" s="2"/>
      <c r="H116" s="2"/>
      <c r="I116" s="11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customHeight="1" ht="14.25">
      <c r="A117" s="2"/>
      <c r="B117" s="2"/>
      <c r="C117" s="2"/>
      <c r="D117" s="2"/>
      <c r="E117" s="2"/>
      <c r="F117" s="2"/>
      <c r="G117" s="2"/>
      <c r="H117" s="2"/>
      <c r="I117" s="11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customHeight="1" ht="14.25">
      <c r="A118" s="2"/>
      <c r="B118" s="2"/>
      <c r="C118" s="2"/>
      <c r="D118" s="2"/>
      <c r="E118" s="2"/>
      <c r="F118" s="2"/>
      <c r="G118" s="2"/>
      <c r="H118" s="2"/>
      <c r="I118" s="11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customHeight="1" ht="14.25">
      <c r="A119" s="2"/>
      <c r="B119" s="2"/>
      <c r="C119" s="2"/>
      <c r="D119" s="2"/>
      <c r="E119" s="2"/>
      <c r="F119" s="2"/>
      <c r="G119" s="2"/>
      <c r="H119" s="2"/>
      <c r="I119" s="11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customHeight="1" ht="14.25">
      <c r="A120" s="2"/>
      <c r="B120" s="2"/>
      <c r="C120" s="2"/>
      <c r="D120" s="2"/>
      <c r="E120" s="2"/>
      <c r="F120" s="2"/>
      <c r="G120" s="2"/>
      <c r="H120" s="2"/>
      <c r="I120" s="11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customHeight="1" ht="14.25">
      <c r="A121" s="2"/>
      <c r="B121" s="2"/>
      <c r="C121" s="2"/>
      <c r="D121" s="2"/>
      <c r="E121" s="2"/>
      <c r="F121" s="2"/>
      <c r="G121" s="2"/>
      <c r="H121" s="2"/>
      <c r="I121" s="11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customHeight="1" ht="14.25">
      <c r="A122" s="2"/>
      <c r="B122" s="2"/>
      <c r="C122" s="2"/>
      <c r="D122" s="2"/>
      <c r="E122" s="2"/>
      <c r="F122" s="2"/>
      <c r="G122" s="2"/>
      <c r="H122" s="2"/>
      <c r="I122" s="11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customHeight="1" ht="14.25">
      <c r="A123" s="2"/>
      <c r="B123" s="2"/>
      <c r="C123" s="2"/>
      <c r="D123" s="2"/>
      <c r="E123" s="2"/>
      <c r="F123" s="2"/>
      <c r="G123" s="2"/>
      <c r="H123" s="2"/>
      <c r="I123" s="11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customHeight="1" ht="14.25">
      <c r="A124" s="2"/>
      <c r="B124" s="2"/>
      <c r="C124" s="2"/>
      <c r="D124" s="2"/>
      <c r="E124" s="2"/>
      <c r="F124" s="2"/>
      <c r="G124" s="2"/>
      <c r="H124" s="2"/>
      <c r="I124" s="11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customHeight="1" ht="14.25">
      <c r="A125" s="2"/>
      <c r="B125" s="2"/>
      <c r="C125" s="2"/>
      <c r="D125" s="2"/>
      <c r="E125" s="2"/>
      <c r="F125" s="2"/>
      <c r="G125" s="2"/>
      <c r="H125" s="2"/>
      <c r="I125" s="11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customHeight="1" ht="14.25">
      <c r="A126" s="2"/>
      <c r="B126" s="2"/>
      <c r="C126" s="2"/>
      <c r="D126" s="2"/>
      <c r="E126" s="2"/>
      <c r="F126" s="2"/>
      <c r="G126" s="2"/>
      <c r="H126" s="2"/>
      <c r="I126" s="11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customHeight="1" ht="14.25">
      <c r="A127" s="2"/>
      <c r="B127" s="2"/>
      <c r="C127" s="2"/>
      <c r="D127" s="2"/>
      <c r="E127" s="2"/>
      <c r="F127" s="2"/>
      <c r="G127" s="2"/>
      <c r="H127" s="2"/>
      <c r="I127" s="11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customHeight="1" ht="14.25">
      <c r="A128" s="2"/>
      <c r="B128" s="2"/>
      <c r="C128" s="2"/>
      <c r="D128" s="2"/>
      <c r="E128" s="2"/>
      <c r="F128" s="2"/>
      <c r="G128" s="2"/>
      <c r="H128" s="2"/>
      <c r="I128" s="11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customHeight="1" ht="14.25">
      <c r="A129" s="2"/>
      <c r="B129" s="2"/>
      <c r="C129" s="2"/>
      <c r="D129" s="2"/>
      <c r="E129" s="2"/>
      <c r="F129" s="2"/>
      <c r="G129" s="2"/>
      <c r="H129" s="2"/>
      <c r="I129" s="11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customHeight="1" ht="14.25">
      <c r="A130" s="2"/>
      <c r="B130" s="2"/>
      <c r="C130" s="2"/>
      <c r="D130" s="2"/>
      <c r="E130" s="2"/>
      <c r="F130" s="2"/>
      <c r="G130" s="2"/>
      <c r="H130" s="2"/>
      <c r="I130" s="11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customHeight="1" ht="14.25">
      <c r="A131" s="2"/>
      <c r="B131" s="2"/>
      <c r="C131" s="2"/>
      <c r="D131" s="2"/>
      <c r="E131" s="2"/>
      <c r="F131" s="2"/>
      <c r="G131" s="2"/>
      <c r="H131" s="2"/>
      <c r="I131" s="11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customHeight="1" ht="14.25">
      <c r="A132" s="2"/>
      <c r="B132" s="2"/>
      <c r="C132" s="2"/>
      <c r="D132" s="2"/>
      <c r="E132" s="2"/>
      <c r="F132" s="2"/>
      <c r="G132" s="2"/>
      <c r="H132" s="2"/>
      <c r="I132" s="11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customHeight="1" ht="14.25">
      <c r="A133" s="2"/>
      <c r="B133" s="2"/>
      <c r="C133" s="2"/>
      <c r="D133" s="2"/>
      <c r="E133" s="2"/>
      <c r="F133" s="2"/>
      <c r="G133" s="2"/>
      <c r="H133" s="2"/>
      <c r="I133" s="11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customHeight="1" ht="14.25">
      <c r="A134" s="2"/>
      <c r="B134" s="2"/>
      <c r="C134" s="2"/>
      <c r="D134" s="2"/>
      <c r="E134" s="2"/>
      <c r="F134" s="2"/>
      <c r="G134" s="2"/>
      <c r="H134" s="2"/>
      <c r="I134" s="11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customHeight="1" ht="14.25">
      <c r="A135" s="2"/>
      <c r="B135" s="2"/>
      <c r="C135" s="2"/>
      <c r="D135" s="2"/>
      <c r="E135" s="2"/>
      <c r="F135" s="2"/>
      <c r="G135" s="2"/>
      <c r="H135" s="2"/>
      <c r="I135" s="11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customHeight="1" ht="14.25">
      <c r="A136" s="2"/>
      <c r="B136" s="2"/>
      <c r="C136" s="2"/>
      <c r="D136" s="2"/>
      <c r="E136" s="2"/>
      <c r="F136" s="2"/>
      <c r="G136" s="2"/>
      <c r="H136" s="2"/>
      <c r="I136" s="11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customHeight="1" ht="14.25">
      <c r="A137" s="2"/>
      <c r="B137" s="2"/>
      <c r="C137" s="2"/>
      <c r="D137" s="2"/>
      <c r="E137" s="2"/>
      <c r="F137" s="2"/>
      <c r="G137" s="2"/>
      <c r="H137" s="2"/>
      <c r="I137" s="11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customHeight="1" ht="14.25">
      <c r="A138" s="2"/>
      <c r="B138" s="2"/>
      <c r="C138" s="2"/>
      <c r="D138" s="2"/>
      <c r="E138" s="2"/>
      <c r="F138" s="2"/>
      <c r="G138" s="2"/>
      <c r="H138" s="2"/>
      <c r="I138" s="11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customHeight="1" ht="14.25">
      <c r="A139" s="2"/>
      <c r="B139" s="2"/>
      <c r="C139" s="2"/>
      <c r="D139" s="2"/>
      <c r="E139" s="2"/>
      <c r="F139" s="2"/>
      <c r="G139" s="2"/>
      <c r="H139" s="2"/>
      <c r="I139" s="11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customHeight="1" ht="14.25">
      <c r="A140" s="2"/>
      <c r="B140" s="2"/>
      <c r="C140" s="2"/>
      <c r="D140" s="2"/>
      <c r="E140" s="2"/>
      <c r="F140" s="2"/>
      <c r="G140" s="2"/>
      <c r="H140" s="2"/>
      <c r="I140" s="11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customHeight="1" ht="14.25">
      <c r="A141" s="2"/>
      <c r="B141" s="2"/>
      <c r="C141" s="2"/>
      <c r="D141" s="2"/>
      <c r="E141" s="2"/>
      <c r="F141" s="2"/>
      <c r="G141" s="2"/>
      <c r="H141" s="2"/>
      <c r="I141" s="11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customHeight="1" ht="14.25">
      <c r="A142" s="2"/>
      <c r="B142" s="2"/>
      <c r="C142" s="2"/>
      <c r="D142" s="2"/>
      <c r="E142" s="2"/>
      <c r="F142" s="2"/>
      <c r="G142" s="2"/>
      <c r="H142" s="2"/>
      <c r="I142" s="11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customHeight="1" ht="14.25">
      <c r="A143" s="2"/>
      <c r="B143" s="2"/>
      <c r="C143" s="2"/>
      <c r="D143" s="2"/>
      <c r="E143" s="2"/>
      <c r="F143" s="2"/>
      <c r="G143" s="2"/>
      <c r="H143" s="2"/>
      <c r="I143" s="11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customHeight="1" ht="14.25">
      <c r="A144" s="2"/>
      <c r="B144" s="2"/>
      <c r="C144" s="2"/>
      <c r="D144" s="2"/>
      <c r="E144" s="2"/>
      <c r="F144" s="2"/>
      <c r="G144" s="2"/>
      <c r="H144" s="2"/>
      <c r="I144" s="11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customHeight="1" ht="14.25">
      <c r="A145" s="2"/>
      <c r="B145" s="2"/>
      <c r="C145" s="2"/>
      <c r="D145" s="2"/>
      <c r="E145" s="2"/>
      <c r="F145" s="2"/>
      <c r="G145" s="2"/>
      <c r="H145" s="2"/>
      <c r="I145" s="11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customHeight="1" ht="14.25">
      <c r="A146" s="2"/>
      <c r="B146" s="2"/>
      <c r="C146" s="2"/>
      <c r="D146" s="2"/>
      <c r="E146" s="2"/>
      <c r="F146" s="2"/>
      <c r="G146" s="2"/>
      <c r="H146" s="2"/>
      <c r="I146" s="11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customHeight="1" ht="14.25">
      <c r="A147" s="2"/>
      <c r="B147" s="2"/>
      <c r="C147" s="2"/>
      <c r="D147" s="2"/>
      <c r="E147" s="2"/>
      <c r="F147" s="2"/>
      <c r="G147" s="2"/>
      <c r="H147" s="2"/>
      <c r="I147" s="11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customHeight="1" ht="14.25">
      <c r="A148" s="2"/>
      <c r="B148" s="2"/>
      <c r="C148" s="2"/>
      <c r="D148" s="2"/>
      <c r="E148" s="2"/>
      <c r="F148" s="2"/>
      <c r="G148" s="2"/>
      <c r="H148" s="2"/>
      <c r="I148" s="11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customHeight="1" ht="14.25">
      <c r="A149" s="2"/>
      <c r="B149" s="2"/>
      <c r="C149" s="2"/>
      <c r="D149" s="2"/>
      <c r="E149" s="2"/>
      <c r="F149" s="2"/>
      <c r="G149" s="2"/>
      <c r="H149" s="2"/>
      <c r="I149" s="11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customHeight="1" ht="14.25">
      <c r="A150" s="2"/>
      <c r="B150" s="2"/>
      <c r="C150" s="2"/>
      <c r="D150" s="2"/>
      <c r="E150" s="2"/>
      <c r="F150" s="2"/>
      <c r="G150" s="2"/>
      <c r="H150" s="2"/>
      <c r="I150" s="11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customHeight="1" ht="14.25">
      <c r="A151" s="2"/>
      <c r="B151" s="2"/>
      <c r="C151" s="2"/>
      <c r="D151" s="2"/>
      <c r="E151" s="2"/>
      <c r="F151" s="2"/>
      <c r="G151" s="2"/>
      <c r="H151" s="2"/>
      <c r="I151" s="11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customHeight="1" ht="14.25">
      <c r="A152" s="2"/>
      <c r="B152" s="2"/>
      <c r="C152" s="2"/>
      <c r="D152" s="2"/>
      <c r="E152" s="2"/>
      <c r="F152" s="2"/>
      <c r="G152" s="2"/>
      <c r="H152" s="2"/>
      <c r="I152" s="11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customHeight="1" ht="14.25">
      <c r="A153" s="2"/>
      <c r="B153" s="2"/>
      <c r="C153" s="2"/>
      <c r="D153" s="2"/>
      <c r="E153" s="2"/>
      <c r="F153" s="2"/>
      <c r="G153" s="2"/>
      <c r="H153" s="2"/>
      <c r="I153" s="11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customHeight="1" ht="14.25">
      <c r="A154" s="2"/>
      <c r="B154" s="2"/>
      <c r="C154" s="2"/>
      <c r="D154" s="2"/>
      <c r="E154" s="2"/>
      <c r="F154" s="2"/>
      <c r="G154" s="2"/>
      <c r="H154" s="2"/>
      <c r="I154" s="11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customHeight="1" ht="14.25">
      <c r="A155" s="2"/>
      <c r="B155" s="2"/>
      <c r="C155" s="2"/>
      <c r="D155" s="2"/>
      <c r="E155" s="2"/>
      <c r="F155" s="2"/>
      <c r="G155" s="2"/>
      <c r="H155" s="2"/>
      <c r="I155" s="11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customHeight="1" ht="14.25">
      <c r="A156" s="2"/>
      <c r="B156" s="2"/>
      <c r="C156" s="2"/>
      <c r="D156" s="2"/>
      <c r="E156" s="2"/>
      <c r="F156" s="2"/>
      <c r="G156" s="2"/>
      <c r="H156" s="2"/>
      <c r="I156" s="11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customHeight="1" ht="14.25">
      <c r="A157" s="2"/>
      <c r="B157" s="2"/>
      <c r="C157" s="2"/>
      <c r="D157" s="2"/>
      <c r="E157" s="2"/>
      <c r="F157" s="2"/>
      <c r="G157" s="2"/>
      <c r="H157" s="2"/>
      <c r="I157" s="11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customHeight="1" ht="14.25">
      <c r="A158" s="2"/>
      <c r="B158" s="2"/>
      <c r="C158" s="2"/>
      <c r="D158" s="2"/>
      <c r="E158" s="2"/>
      <c r="F158" s="2"/>
      <c r="G158" s="2"/>
      <c r="H158" s="2"/>
      <c r="I158" s="11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customHeight="1" ht="14.25">
      <c r="A159" s="2"/>
      <c r="B159" s="2"/>
      <c r="C159" s="2"/>
      <c r="D159" s="2"/>
      <c r="E159" s="2"/>
      <c r="F159" s="2"/>
      <c r="G159" s="2"/>
      <c r="H159" s="2"/>
      <c r="I159" s="11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customHeight="1" ht="14.25">
      <c r="A160" s="2"/>
      <c r="B160" s="2"/>
      <c r="C160" s="2"/>
      <c r="D160" s="2"/>
      <c r="E160" s="2"/>
      <c r="F160" s="2"/>
      <c r="G160" s="2"/>
      <c r="H160" s="2"/>
      <c r="I160" s="11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customHeight="1" ht="14.25">
      <c r="A161" s="2"/>
      <c r="B161" s="2"/>
      <c r="C161" s="2"/>
      <c r="D161" s="2"/>
      <c r="E161" s="2"/>
      <c r="F161" s="2"/>
      <c r="G161" s="2"/>
      <c r="H161" s="2"/>
      <c r="I161" s="11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customHeight="1" ht="14.25">
      <c r="A162" s="2"/>
      <c r="B162" s="2"/>
      <c r="C162" s="2"/>
      <c r="D162" s="2"/>
      <c r="E162" s="2"/>
      <c r="F162" s="2"/>
      <c r="G162" s="2"/>
      <c r="H162" s="2"/>
      <c r="I162" s="11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customHeight="1" ht="14.25">
      <c r="A163" s="2"/>
      <c r="B163" s="2"/>
      <c r="C163" s="2"/>
      <c r="D163" s="2"/>
      <c r="E163" s="2"/>
      <c r="F163" s="2"/>
      <c r="G163" s="2"/>
      <c r="H163" s="2"/>
      <c r="I163" s="11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customHeight="1" ht="14.25">
      <c r="A164" s="2"/>
      <c r="B164" s="2"/>
      <c r="C164" s="2"/>
      <c r="D164" s="2"/>
      <c r="E164" s="2"/>
      <c r="F164" s="2"/>
      <c r="G164" s="2"/>
      <c r="H164" s="2"/>
      <c r="I164" s="11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customHeight="1" ht="14.25">
      <c r="A165" s="2"/>
      <c r="B165" s="2"/>
      <c r="C165" s="2"/>
      <c r="D165" s="2"/>
      <c r="E165" s="2"/>
      <c r="F165" s="2"/>
      <c r="G165" s="2"/>
      <c r="H165" s="2"/>
      <c r="I165" s="11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customHeight="1" ht="14.25">
      <c r="A166" s="2"/>
      <c r="B166" s="2"/>
      <c r="C166" s="2"/>
      <c r="D166" s="2"/>
      <c r="E166" s="2"/>
      <c r="F166" s="2"/>
      <c r="G166" s="2"/>
      <c r="H166" s="2"/>
      <c r="I166" s="11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customHeight="1" ht="14.25">
      <c r="A167" s="2"/>
      <c r="B167" s="2"/>
      <c r="C167" s="2"/>
      <c r="D167" s="2"/>
      <c r="E167" s="2"/>
      <c r="F167" s="2"/>
      <c r="G167" s="2"/>
      <c r="H167" s="2"/>
      <c r="I167" s="11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customHeight="1" ht="14.25">
      <c r="A168" s="2"/>
      <c r="B168" s="2"/>
      <c r="C168" s="2"/>
      <c r="D168" s="2"/>
      <c r="E168" s="2"/>
      <c r="F168" s="2"/>
      <c r="G168" s="2"/>
      <c r="H168" s="2"/>
      <c r="I168" s="11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customHeight="1" ht="14.25">
      <c r="A169" s="2"/>
      <c r="B169" s="2"/>
      <c r="C169" s="2"/>
      <c r="D169" s="2"/>
      <c r="E169" s="2"/>
      <c r="F169" s="2"/>
      <c r="G169" s="2"/>
      <c r="H169" s="2"/>
      <c r="I169" s="11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customHeight="1" ht="14.25">
      <c r="A170" s="2"/>
      <c r="B170" s="2"/>
      <c r="C170" s="2"/>
      <c r="D170" s="2"/>
      <c r="E170" s="2"/>
      <c r="F170" s="2"/>
      <c r="G170" s="2"/>
      <c r="H170" s="2"/>
      <c r="I170" s="11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customHeight="1" ht="14.25">
      <c r="A171" s="2"/>
      <c r="B171" s="2"/>
      <c r="C171" s="2"/>
      <c r="D171" s="2"/>
      <c r="E171" s="2"/>
      <c r="F171" s="2"/>
      <c r="G171" s="2"/>
      <c r="H171" s="2"/>
      <c r="I171" s="11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customHeight="1" ht="14.25">
      <c r="A172" s="2"/>
      <c r="B172" s="2"/>
      <c r="C172" s="2"/>
      <c r="D172" s="2"/>
      <c r="E172" s="2"/>
      <c r="F172" s="2"/>
      <c r="G172" s="2"/>
      <c r="H172" s="2"/>
      <c r="I172" s="11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customHeight="1" ht="14.25">
      <c r="A173" s="2"/>
      <c r="B173" s="2"/>
      <c r="C173" s="2"/>
      <c r="D173" s="2"/>
      <c r="E173" s="2"/>
      <c r="F173" s="2"/>
      <c r="G173" s="2"/>
      <c r="H173" s="2"/>
      <c r="I173" s="11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customHeight="1" ht="14.25">
      <c r="A174" s="2"/>
      <c r="B174" s="2"/>
      <c r="C174" s="2"/>
      <c r="D174" s="2"/>
      <c r="E174" s="2"/>
      <c r="F174" s="2"/>
      <c r="G174" s="2"/>
      <c r="H174" s="2"/>
      <c r="I174" s="11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customHeight="1" ht="14.25">
      <c r="A175" s="2"/>
      <c r="B175" s="2"/>
      <c r="C175" s="2"/>
      <c r="D175" s="2"/>
      <c r="E175" s="2"/>
      <c r="F175" s="2"/>
      <c r="G175" s="2"/>
      <c r="H175" s="2"/>
      <c r="I175" s="11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customHeight="1" ht="14.25">
      <c r="A176" s="2"/>
      <c r="B176" s="2"/>
      <c r="C176" s="2"/>
      <c r="D176" s="2"/>
      <c r="E176" s="2"/>
      <c r="F176" s="2"/>
      <c r="G176" s="2"/>
      <c r="H176" s="2"/>
      <c r="I176" s="11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customHeight="1" ht="14.25">
      <c r="A177" s="2"/>
      <c r="B177" s="2"/>
      <c r="C177" s="2"/>
      <c r="D177" s="2"/>
      <c r="E177" s="2"/>
      <c r="F177" s="2"/>
      <c r="G177" s="2"/>
      <c r="H177" s="2"/>
      <c r="I177" s="11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customHeight="1" ht="14.25">
      <c r="A178" s="2"/>
      <c r="B178" s="2"/>
      <c r="C178" s="2"/>
      <c r="D178" s="2"/>
      <c r="E178" s="2"/>
      <c r="F178" s="2"/>
      <c r="G178" s="2"/>
      <c r="H178" s="2"/>
      <c r="I178" s="11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customHeight="1" ht="14.25">
      <c r="A179" s="2"/>
      <c r="B179" s="2"/>
      <c r="C179" s="2"/>
      <c r="D179" s="2"/>
      <c r="E179" s="2"/>
      <c r="F179" s="2"/>
      <c r="G179" s="2"/>
      <c r="H179" s="2"/>
      <c r="I179" s="11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customHeight="1" ht="14.25">
      <c r="A180" s="2"/>
      <c r="B180" s="2"/>
      <c r="C180" s="2"/>
      <c r="D180" s="2"/>
      <c r="E180" s="2"/>
      <c r="F180" s="2"/>
      <c r="G180" s="2"/>
      <c r="H180" s="2"/>
      <c r="I180" s="11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customHeight="1" ht="14.25">
      <c r="A181" s="2"/>
      <c r="B181" s="2"/>
      <c r="C181" s="2"/>
      <c r="D181" s="2"/>
      <c r="E181" s="2"/>
      <c r="F181" s="2"/>
      <c r="G181" s="2"/>
      <c r="H181" s="2"/>
      <c r="I181" s="11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customHeight="1" ht="14.25">
      <c r="A182" s="2"/>
      <c r="B182" s="2"/>
      <c r="C182" s="2"/>
      <c r="D182" s="2"/>
      <c r="E182" s="2"/>
      <c r="F182" s="2"/>
      <c r="G182" s="2"/>
      <c r="H182" s="2"/>
      <c r="I182" s="11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customHeight="1" ht="14.25">
      <c r="A183" s="2"/>
      <c r="B183" s="2"/>
      <c r="C183" s="2"/>
      <c r="D183" s="2"/>
      <c r="E183" s="2"/>
      <c r="F183" s="2"/>
      <c r="G183" s="2"/>
      <c r="H183" s="2"/>
      <c r="I183" s="11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customHeight="1" ht="14.25">
      <c r="A184" s="2"/>
      <c r="B184" s="2"/>
      <c r="C184" s="2"/>
      <c r="D184" s="2"/>
      <c r="E184" s="2"/>
      <c r="F184" s="2"/>
      <c r="G184" s="2"/>
      <c r="H184" s="2"/>
      <c r="I184" s="11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customHeight="1" ht="14.25">
      <c r="A185" s="2"/>
      <c r="B185" s="2"/>
      <c r="C185" s="2"/>
      <c r="D185" s="2"/>
      <c r="E185" s="2"/>
      <c r="F185" s="2"/>
      <c r="G185" s="2"/>
      <c r="H185" s="2"/>
      <c r="I185" s="11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customHeight="1" ht="14.25">
      <c r="A186" s="2"/>
      <c r="B186" s="2"/>
      <c r="C186" s="2"/>
      <c r="D186" s="2"/>
      <c r="E186" s="2"/>
      <c r="F186" s="2"/>
      <c r="G186" s="2"/>
      <c r="H186" s="2"/>
      <c r="I186" s="11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customHeight="1" ht="14.25">
      <c r="A187" s="2"/>
      <c r="B187" s="2"/>
      <c r="C187" s="2"/>
      <c r="D187" s="2"/>
      <c r="E187" s="2"/>
      <c r="F187" s="2"/>
      <c r="G187" s="2"/>
      <c r="H187" s="2"/>
      <c r="I187" s="11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customHeight="1" ht="14.25">
      <c r="A188" s="2"/>
      <c r="B188" s="2"/>
      <c r="C188" s="2"/>
      <c r="D188" s="2"/>
      <c r="E188" s="2"/>
      <c r="F188" s="2"/>
      <c r="G188" s="2"/>
      <c r="H188" s="2"/>
      <c r="I188" s="11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customHeight="1" ht="14.25">
      <c r="A189" s="2"/>
      <c r="B189" s="2"/>
      <c r="C189" s="2"/>
      <c r="D189" s="2"/>
      <c r="E189" s="2"/>
      <c r="F189" s="2"/>
      <c r="G189" s="2"/>
      <c r="H189" s="2"/>
      <c r="I189" s="11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customHeight="1" ht="14.25">
      <c r="A190" s="2"/>
      <c r="B190" s="2"/>
      <c r="C190" s="2"/>
      <c r="D190" s="2"/>
      <c r="E190" s="2"/>
      <c r="F190" s="2"/>
      <c r="G190" s="2"/>
      <c r="H190" s="2"/>
      <c r="I190" s="11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customHeight="1" ht="14.25">
      <c r="A191" s="2"/>
      <c r="B191" s="2"/>
      <c r="C191" s="2"/>
      <c r="D191" s="2"/>
      <c r="E191" s="2"/>
      <c r="F191" s="2"/>
      <c r="G191" s="2"/>
      <c r="H191" s="2"/>
      <c r="I191" s="11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customHeight="1" ht="14.25">
      <c r="A192" s="2"/>
      <c r="B192" s="2"/>
      <c r="C192" s="2"/>
      <c r="D192" s="2"/>
      <c r="E192" s="2"/>
      <c r="F192" s="2"/>
      <c r="G192" s="2"/>
      <c r="H192" s="2"/>
      <c r="I192" s="11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customHeight="1" ht="14.25">
      <c r="A193" s="2"/>
      <c r="B193" s="2"/>
      <c r="C193" s="2"/>
      <c r="D193" s="2"/>
      <c r="E193" s="2"/>
      <c r="F193" s="2"/>
      <c r="G193" s="2"/>
      <c r="H193" s="2"/>
      <c r="I193" s="11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customHeight="1" ht="14.25">
      <c r="A194" s="2"/>
      <c r="B194" s="2"/>
      <c r="C194" s="2"/>
      <c r="D194" s="2"/>
      <c r="E194" s="2"/>
      <c r="F194" s="2"/>
      <c r="G194" s="2"/>
      <c r="H194" s="2"/>
      <c r="I194" s="11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customHeight="1" ht="14.25">
      <c r="A195" s="2"/>
      <c r="B195" s="2"/>
      <c r="C195" s="2"/>
      <c r="D195" s="2"/>
      <c r="E195" s="2"/>
      <c r="F195" s="2"/>
      <c r="G195" s="2"/>
      <c r="H195" s="2"/>
      <c r="I195" s="11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customHeight="1" ht="14.25">
      <c r="A196" s="2"/>
      <c r="B196" s="2"/>
      <c r="C196" s="2"/>
      <c r="D196" s="2"/>
      <c r="E196" s="2"/>
      <c r="F196" s="2"/>
      <c r="G196" s="2"/>
      <c r="H196" s="2"/>
      <c r="I196" s="11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customHeight="1" ht="14.25">
      <c r="A197" s="2"/>
      <c r="B197" s="2"/>
      <c r="C197" s="2"/>
      <c r="D197" s="2"/>
      <c r="E197" s="2"/>
      <c r="F197" s="2"/>
      <c r="G197" s="2"/>
      <c r="H197" s="2"/>
      <c r="I197" s="11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customHeight="1" ht="14.25">
      <c r="A198" s="2"/>
      <c r="B198" s="2"/>
      <c r="C198" s="2"/>
      <c r="D198" s="2"/>
      <c r="E198" s="2"/>
      <c r="F198" s="2"/>
      <c r="G198" s="2"/>
      <c r="H198" s="2"/>
      <c r="I198" s="11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customHeight="1" ht="14.25">
      <c r="A199" s="2"/>
      <c r="B199" s="2"/>
      <c r="C199" s="2"/>
      <c r="D199" s="2"/>
      <c r="E199" s="2"/>
      <c r="F199" s="2"/>
      <c r="G199" s="2"/>
      <c r="H199" s="2"/>
      <c r="I199" s="11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customHeight="1" ht="14.25">
      <c r="A200" s="2"/>
      <c r="B200" s="2"/>
      <c r="C200" s="2"/>
      <c r="D200" s="2"/>
      <c r="E200" s="2"/>
      <c r="F200" s="2"/>
      <c r="G200" s="2"/>
      <c r="H200" s="2"/>
      <c r="I200" s="11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customHeight="1" ht="14.25">
      <c r="A201" s="2"/>
      <c r="B201" s="2"/>
      <c r="C201" s="2"/>
      <c r="D201" s="2"/>
      <c r="E201" s="2"/>
      <c r="F201" s="2"/>
      <c r="G201" s="2"/>
      <c r="H201" s="2"/>
      <c r="I201" s="11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customHeight="1" ht="14.25">
      <c r="A202" s="2"/>
      <c r="B202" s="2"/>
      <c r="C202" s="2"/>
      <c r="D202" s="2"/>
      <c r="E202" s="2"/>
      <c r="F202" s="2"/>
      <c r="G202" s="2"/>
      <c r="H202" s="2"/>
      <c r="I202" s="11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customHeight="1" ht="14.25">
      <c r="A203" s="2"/>
      <c r="B203" s="2"/>
      <c r="C203" s="2"/>
      <c r="D203" s="2"/>
      <c r="E203" s="2"/>
      <c r="F203" s="2"/>
      <c r="G203" s="2"/>
      <c r="H203" s="2"/>
      <c r="I203" s="11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customHeight="1" ht="14.25">
      <c r="A204" s="2"/>
      <c r="B204" s="2"/>
      <c r="C204" s="2"/>
      <c r="D204" s="2"/>
      <c r="E204" s="2"/>
      <c r="F204" s="2"/>
      <c r="G204" s="2"/>
      <c r="H204" s="2"/>
      <c r="I204" s="11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customHeight="1" ht="14.25">
      <c r="A205" s="2"/>
      <c r="B205" s="2"/>
      <c r="C205" s="2"/>
      <c r="D205" s="2"/>
      <c r="E205" s="2"/>
      <c r="F205" s="2"/>
      <c r="G205" s="2"/>
      <c r="H205" s="2"/>
      <c r="I205" s="11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customHeight="1" ht="14.25">
      <c r="A206" s="2"/>
      <c r="B206" s="2"/>
      <c r="C206" s="2"/>
      <c r="D206" s="2"/>
      <c r="E206" s="2"/>
      <c r="F206" s="2"/>
      <c r="G206" s="2"/>
      <c r="H206" s="2"/>
      <c r="I206" s="11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customHeight="1" ht="14.25">
      <c r="A207" s="2"/>
      <c r="B207" s="2"/>
      <c r="C207" s="2"/>
      <c r="D207" s="2"/>
      <c r="E207" s="2"/>
      <c r="F207" s="2"/>
      <c r="G207" s="2"/>
      <c r="H207" s="2"/>
      <c r="I207" s="11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customHeight="1" ht="14.25">
      <c r="A208" s="2"/>
      <c r="B208" s="2"/>
      <c r="C208" s="2"/>
      <c r="D208" s="2"/>
      <c r="E208" s="2"/>
      <c r="F208" s="2"/>
      <c r="G208" s="2"/>
      <c r="H208" s="2"/>
      <c r="I208" s="11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customHeight="1" ht="14.25">
      <c r="A209" s="2"/>
      <c r="B209" s="2"/>
      <c r="C209" s="2"/>
      <c r="D209" s="2"/>
      <c r="E209" s="2"/>
      <c r="F209" s="2"/>
      <c r="G209" s="2"/>
      <c r="H209" s="2"/>
      <c r="I209" s="11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customHeight="1" ht="14.25">
      <c r="A210" s="2"/>
      <c r="B210" s="2"/>
      <c r="C210" s="2"/>
      <c r="D210" s="2"/>
      <c r="E210" s="2"/>
      <c r="F210" s="2"/>
      <c r="G210" s="2"/>
      <c r="H210" s="2"/>
      <c r="I210" s="11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customHeight="1" ht="14.25">
      <c r="A211" s="2"/>
      <c r="B211" s="2"/>
      <c r="C211" s="2"/>
      <c r="D211" s="2"/>
      <c r="E211" s="2"/>
      <c r="F211" s="2"/>
      <c r="G211" s="2"/>
      <c r="H211" s="2"/>
      <c r="I211" s="11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customHeight="1" ht="14.25">
      <c r="A212" s="2"/>
      <c r="B212" s="2"/>
      <c r="C212" s="2"/>
      <c r="D212" s="2"/>
      <c r="E212" s="2"/>
      <c r="F212" s="2"/>
      <c r="G212" s="2"/>
      <c r="H212" s="2"/>
      <c r="I212" s="11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customHeight="1" ht="14.25">
      <c r="A213" s="2"/>
      <c r="B213" s="2"/>
      <c r="C213" s="2"/>
      <c r="D213" s="2"/>
      <c r="E213" s="2"/>
      <c r="F213" s="2"/>
      <c r="G213" s="2"/>
      <c r="H213" s="2"/>
      <c r="I213" s="11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customHeight="1" ht="14.25">
      <c r="A214" s="2"/>
      <c r="B214" s="2"/>
      <c r="C214" s="2"/>
      <c r="D214" s="2"/>
      <c r="E214" s="2"/>
      <c r="F214" s="2"/>
      <c r="G214" s="2"/>
      <c r="H214" s="2"/>
      <c r="I214" s="11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customHeight="1" ht="14.25">
      <c r="A215" s="2"/>
      <c r="B215" s="2"/>
      <c r="C215" s="2"/>
      <c r="D215" s="2"/>
      <c r="E215" s="2"/>
      <c r="F215" s="2"/>
      <c r="G215" s="2"/>
      <c r="H215" s="2"/>
      <c r="I215" s="11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customHeight="1" ht="14.25">
      <c r="A216" s="2"/>
      <c r="B216" s="2"/>
      <c r="C216" s="2"/>
      <c r="D216" s="2"/>
      <c r="E216" s="2"/>
      <c r="F216" s="2"/>
      <c r="G216" s="2"/>
      <c r="H216" s="2"/>
      <c r="I216" s="11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customHeight="1" ht="14.25">
      <c r="A217" s="2"/>
      <c r="B217" s="2"/>
      <c r="C217" s="2"/>
      <c r="D217" s="2"/>
      <c r="E217" s="2"/>
      <c r="F217" s="2"/>
      <c r="G217" s="2"/>
      <c r="H217" s="2"/>
      <c r="I217" s="11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customHeight="1" ht="14.25">
      <c r="A218" s="2"/>
      <c r="B218" s="2"/>
      <c r="C218" s="2"/>
      <c r="D218" s="2"/>
      <c r="E218" s="2"/>
      <c r="F218" s="2"/>
      <c r="G218" s="2"/>
      <c r="H218" s="2"/>
      <c r="I218" s="11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customHeight="1" ht="14.25">
      <c r="A219" s="2"/>
      <c r="B219" s="2"/>
      <c r="C219" s="2"/>
      <c r="D219" s="2"/>
      <c r="E219" s="2"/>
      <c r="F219" s="2"/>
      <c r="G219" s="2"/>
      <c r="H219" s="2"/>
      <c r="I219" s="11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customHeight="1" ht="14.25">
      <c r="A220" s="2"/>
      <c r="B220" s="2"/>
      <c r="C220" s="2"/>
      <c r="D220" s="2"/>
      <c r="E220" s="2"/>
      <c r="F220" s="2"/>
      <c r="G220" s="2"/>
      <c r="H220" s="2"/>
      <c r="I220" s="11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customHeight="1" ht="14.25">
      <c r="A221" s="2"/>
      <c r="B221" s="2"/>
      <c r="C221" s="2"/>
      <c r="D221" s="2"/>
      <c r="E221" s="2"/>
      <c r="F221" s="2"/>
      <c r="G221" s="2"/>
      <c r="H221" s="2"/>
      <c r="I221" s="11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customHeight="1" ht="14.25">
      <c r="A222" s="2"/>
      <c r="B222" s="2"/>
      <c r="C222" s="2"/>
      <c r="D222" s="2"/>
      <c r="E222" s="2"/>
      <c r="F222" s="2"/>
      <c r="G222" s="2"/>
      <c r="H222" s="2"/>
      <c r="I222" s="11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customHeight="1" ht="14.25">
      <c r="A223" s="2"/>
      <c r="B223" s="2"/>
      <c r="C223" s="2"/>
      <c r="D223" s="2"/>
      <c r="E223" s="2"/>
      <c r="F223" s="2"/>
      <c r="G223" s="2"/>
      <c r="H223" s="2"/>
      <c r="I223" s="11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customHeight="1" ht="14.25">
      <c r="A224" s="2"/>
      <c r="B224" s="2"/>
      <c r="C224" s="2"/>
      <c r="D224" s="2"/>
      <c r="E224" s="2"/>
      <c r="F224" s="2"/>
      <c r="G224" s="2"/>
      <c r="H224" s="2"/>
      <c r="I224" s="11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customHeight="1" ht="14.25">
      <c r="A225" s="2"/>
      <c r="B225" s="2"/>
      <c r="C225" s="2"/>
      <c r="D225" s="2"/>
      <c r="E225" s="2"/>
      <c r="F225" s="2"/>
      <c r="G225" s="2"/>
      <c r="H225" s="2"/>
      <c r="I225" s="11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customHeight="1" ht="14.25">
      <c r="A226" s="2"/>
      <c r="B226" s="2"/>
      <c r="C226" s="2"/>
      <c r="D226" s="2"/>
      <c r="E226" s="2"/>
      <c r="F226" s="2"/>
      <c r="G226" s="2"/>
      <c r="H226" s="2"/>
      <c r="I226" s="11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customHeight="1" ht="14.25">
      <c r="A227" s="2"/>
      <c r="B227" s="2"/>
      <c r="C227" s="2"/>
      <c r="D227" s="2"/>
      <c r="E227" s="2"/>
      <c r="F227" s="2"/>
      <c r="G227" s="2"/>
      <c r="H227" s="2"/>
      <c r="I227" s="11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customHeight="1" ht="14.25">
      <c r="A228" s="2"/>
      <c r="B228" s="2"/>
      <c r="C228" s="2"/>
      <c r="D228" s="2"/>
      <c r="E228" s="2"/>
      <c r="F228" s="2"/>
      <c r="G228" s="2"/>
      <c r="H228" s="2"/>
      <c r="I228" s="11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customHeight="1" ht="14.25">
      <c r="A229" s="2"/>
      <c r="B229" s="2"/>
      <c r="C229" s="2"/>
      <c r="D229" s="2"/>
      <c r="E229" s="2"/>
      <c r="F229" s="2"/>
      <c r="G229" s="2"/>
      <c r="H229" s="2"/>
      <c r="I229" s="11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customHeight="1" ht="14.25">
      <c r="A230" s="2"/>
      <c r="B230" s="2"/>
      <c r="C230" s="2"/>
      <c r="D230" s="2"/>
      <c r="E230" s="2"/>
      <c r="F230" s="2"/>
      <c r="G230" s="2"/>
      <c r="H230" s="2"/>
      <c r="I230" s="11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customHeight="1" ht="14.25">
      <c r="A231" s="2"/>
      <c r="B231" s="2"/>
      <c r="C231" s="2"/>
      <c r="D231" s="2"/>
      <c r="E231" s="2"/>
      <c r="F231" s="2"/>
      <c r="G231" s="2"/>
      <c r="H231" s="2"/>
      <c r="I231" s="11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customHeight="1" ht="14.25">
      <c r="A232" s="2"/>
      <c r="B232" s="2"/>
      <c r="C232" s="2"/>
      <c r="D232" s="2"/>
      <c r="E232" s="2"/>
      <c r="F232" s="2"/>
      <c r="G232" s="2"/>
      <c r="H232" s="2"/>
      <c r="I232" s="11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customHeight="1" ht="14.25">
      <c r="A233" s="2"/>
      <c r="B233" s="2"/>
      <c r="C233" s="2"/>
      <c r="D233" s="2"/>
      <c r="E233" s="2"/>
      <c r="F233" s="2"/>
      <c r="G233" s="2"/>
      <c r="H233" s="2"/>
      <c r="I233" s="11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customHeight="1" ht="14.25">
      <c r="A234" s="2"/>
      <c r="B234" s="2"/>
      <c r="C234" s="2"/>
      <c r="D234" s="2"/>
      <c r="E234" s="2"/>
      <c r="F234" s="2"/>
      <c r="G234" s="2"/>
      <c r="H234" s="2"/>
      <c r="I234" s="11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customHeight="1" ht="14.25">
      <c r="A235" s="2"/>
      <c r="B235" s="2"/>
      <c r="C235" s="2"/>
      <c r="D235" s="2"/>
      <c r="E235" s="2"/>
      <c r="F235" s="2"/>
      <c r="G235" s="2"/>
      <c r="H235" s="2"/>
      <c r="I235" s="11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customHeight="1" ht="14.25">
      <c r="A236" s="2"/>
      <c r="B236" s="2"/>
      <c r="C236" s="2"/>
      <c r="D236" s="2"/>
      <c r="E236" s="2"/>
      <c r="F236" s="2"/>
      <c r="G236" s="2"/>
      <c r="H236" s="2"/>
      <c r="I236" s="11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customHeight="1" ht="14.25">
      <c r="A237" s="2"/>
      <c r="B237" s="2"/>
      <c r="C237" s="2"/>
      <c r="D237" s="2"/>
      <c r="E237" s="2"/>
      <c r="F237" s="2"/>
      <c r="G237" s="2"/>
      <c r="H237" s="2"/>
      <c r="I237" s="11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customHeight="1" ht="14.25">
      <c r="A238" s="2"/>
      <c r="B238" s="2"/>
      <c r="C238" s="2"/>
      <c r="D238" s="2"/>
      <c r="E238" s="2"/>
      <c r="F238" s="2"/>
      <c r="G238" s="2"/>
      <c r="H238" s="2"/>
      <c r="I238" s="11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customHeight="1" ht="14.25">
      <c r="A239" s="2"/>
      <c r="B239" s="2"/>
      <c r="C239" s="2"/>
      <c r="D239" s="2"/>
      <c r="E239" s="2"/>
      <c r="F239" s="2"/>
      <c r="G239" s="2"/>
      <c r="H239" s="2"/>
      <c r="I239" s="11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customHeight="1" ht="14.25">
      <c r="A240" s="2"/>
      <c r="B240" s="2"/>
      <c r="C240" s="2"/>
      <c r="D240" s="2"/>
      <c r="E240" s="2"/>
      <c r="F240" s="2"/>
      <c r="G240" s="2"/>
      <c r="H240" s="2"/>
      <c r="I240" s="11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customHeight="1" ht="14.25">
      <c r="A241" s="2"/>
      <c r="B241" s="2"/>
      <c r="C241" s="2"/>
      <c r="D241" s="2"/>
      <c r="E241" s="2"/>
      <c r="F241" s="2"/>
      <c r="G241" s="2"/>
      <c r="H241" s="2"/>
      <c r="I241" s="11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customHeight="1" ht="14.25">
      <c r="A242" s="2"/>
      <c r="B242" s="2"/>
      <c r="C242" s="2"/>
      <c r="D242" s="2"/>
      <c r="E242" s="2"/>
      <c r="F242" s="2"/>
      <c r="G242" s="2"/>
      <c r="H242" s="2"/>
      <c r="I242" s="11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customHeight="1" ht="14.25">
      <c r="A243" s="2"/>
      <c r="B243" s="2"/>
      <c r="C243" s="2"/>
      <c r="D243" s="2"/>
      <c r="E243" s="2"/>
      <c r="F243" s="2"/>
      <c r="G243" s="2"/>
      <c r="H243" s="2"/>
      <c r="I243" s="11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customHeight="1" ht="14.25">
      <c r="A244" s="2"/>
      <c r="B244" s="2"/>
      <c r="C244" s="2"/>
      <c r="D244" s="2"/>
      <c r="E244" s="2"/>
      <c r="F244" s="2"/>
      <c r="G244" s="2"/>
      <c r="H244" s="2"/>
      <c r="I244" s="11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customHeight="1" ht="14.25">
      <c r="A245" s="2"/>
      <c r="B245" s="2"/>
      <c r="C245" s="2"/>
      <c r="D245" s="2"/>
      <c r="E245" s="2"/>
      <c r="F245" s="2"/>
      <c r="G245" s="2"/>
      <c r="H245" s="2"/>
      <c r="I245" s="11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customHeight="1" ht="14.25">
      <c r="A246" s="2"/>
      <c r="B246" s="2"/>
      <c r="C246" s="2"/>
      <c r="D246" s="2"/>
      <c r="E246" s="2"/>
      <c r="F246" s="2"/>
      <c r="G246" s="2"/>
      <c r="H246" s="2"/>
      <c r="I246" s="11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customHeight="1" ht="14.25">
      <c r="A247" s="2"/>
      <c r="B247" s="2"/>
      <c r="C247" s="2"/>
      <c r="D247" s="2"/>
      <c r="E247" s="2"/>
      <c r="F247" s="2"/>
      <c r="G247" s="2"/>
      <c r="H247" s="2"/>
      <c r="I247" s="11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customHeight="1" ht="14.25">
      <c r="A248" s="2"/>
      <c r="B248" s="2"/>
      <c r="C248" s="2"/>
      <c r="D248" s="2"/>
      <c r="E248" s="2"/>
      <c r="F248" s="2"/>
      <c r="G248" s="2"/>
      <c r="H248" s="2"/>
      <c r="I248" s="11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customHeight="1" ht="14.25">
      <c r="A249" s="2"/>
      <c r="B249" s="2"/>
      <c r="C249" s="2"/>
      <c r="D249" s="2"/>
      <c r="E249" s="2"/>
      <c r="F249" s="2"/>
      <c r="G249" s="2"/>
      <c r="H249" s="2"/>
      <c r="I249" s="11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customHeight="1" ht="14.25">
      <c r="A250" s="2"/>
      <c r="B250" s="2"/>
      <c r="C250" s="2"/>
      <c r="D250" s="2"/>
      <c r="E250" s="2"/>
      <c r="F250" s="2"/>
      <c r="G250" s="2"/>
      <c r="H250" s="2"/>
      <c r="I250" s="11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customHeight="1" ht="14.25">
      <c r="A251" s="2"/>
      <c r="B251" s="2"/>
      <c r="C251" s="2"/>
      <c r="D251" s="2"/>
      <c r="E251" s="2"/>
      <c r="F251" s="2"/>
      <c r="G251" s="2"/>
      <c r="H251" s="2"/>
      <c r="I251" s="11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customHeight="1" ht="14.25">
      <c r="A252" s="2"/>
      <c r="B252" s="2"/>
      <c r="C252" s="2"/>
      <c r="D252" s="2"/>
      <c r="E252" s="2"/>
      <c r="F252" s="2"/>
      <c r="G252" s="2"/>
      <c r="H252" s="2"/>
      <c r="I252" s="11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customHeight="1" ht="14.25">
      <c r="A253" s="2"/>
      <c r="B253" s="2"/>
      <c r="C253" s="2"/>
      <c r="D253" s="2"/>
      <c r="E253" s="2"/>
      <c r="F253" s="2"/>
      <c r="G253" s="2"/>
      <c r="H253" s="2"/>
      <c r="I253" s="11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customHeight="1" ht="14.25">
      <c r="A254" s="2"/>
      <c r="B254" s="2"/>
      <c r="C254" s="2"/>
      <c r="D254" s="2"/>
      <c r="E254" s="2"/>
      <c r="F254" s="2"/>
      <c r="G254" s="2"/>
      <c r="H254" s="2"/>
      <c r="I254" s="11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customHeight="1" ht="14.25">
      <c r="A255" s="2"/>
      <c r="B255" s="2"/>
      <c r="C255" s="2"/>
      <c r="D255" s="2"/>
      <c r="E255" s="2"/>
      <c r="F255" s="2"/>
      <c r="G255" s="2"/>
      <c r="H255" s="2"/>
      <c r="I255" s="11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customHeight="1" ht="14.25">
      <c r="A256" s="2"/>
      <c r="B256" s="2"/>
      <c r="C256" s="2"/>
      <c r="D256" s="2"/>
      <c r="E256" s="2"/>
      <c r="F256" s="2"/>
      <c r="G256" s="2"/>
      <c r="H256" s="2"/>
      <c r="I256" s="11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customHeight="1" ht="14.25">
      <c r="A257" s="2"/>
      <c r="B257" s="2"/>
      <c r="C257" s="2"/>
      <c r="D257" s="2"/>
      <c r="E257" s="2"/>
      <c r="F257" s="2"/>
      <c r="G257" s="2"/>
      <c r="H257" s="2"/>
      <c r="I257" s="11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customHeight="1" ht="14.25">
      <c r="A258" s="2"/>
      <c r="B258" s="2"/>
      <c r="C258" s="2"/>
      <c r="D258" s="2"/>
      <c r="E258" s="2"/>
      <c r="F258" s="2"/>
      <c r="G258" s="2"/>
      <c r="H258" s="2"/>
      <c r="I258" s="11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customHeight="1" ht="14.25">
      <c r="A259" s="2"/>
      <c r="B259" s="2"/>
      <c r="C259" s="2"/>
      <c r="D259" s="2"/>
      <c r="E259" s="2"/>
      <c r="F259" s="2"/>
      <c r="G259" s="2"/>
      <c r="H259" s="2"/>
      <c r="I259" s="11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customHeight="1" ht="14.25">
      <c r="A260" s="2"/>
      <c r="B260" s="2"/>
      <c r="C260" s="2"/>
      <c r="D260" s="2"/>
      <c r="E260" s="2"/>
      <c r="F260" s="2"/>
      <c r="G260" s="2"/>
      <c r="H260" s="2"/>
      <c r="I260" s="11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customHeight="1" ht="14.25">
      <c r="A261" s="2"/>
      <c r="B261" s="2"/>
      <c r="C261" s="2"/>
      <c r="D261" s="2"/>
      <c r="E261" s="2"/>
      <c r="F261" s="2"/>
      <c r="G261" s="2"/>
      <c r="H261" s="2"/>
      <c r="I261" s="11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customHeight="1" ht="14.25">
      <c r="A262" s="2"/>
      <c r="B262" s="2"/>
      <c r="C262" s="2"/>
      <c r="D262" s="2"/>
      <c r="E262" s="2"/>
      <c r="F262" s="2"/>
      <c r="G262" s="2"/>
      <c r="H262" s="2"/>
      <c r="I262" s="11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customHeight="1" ht="14.25">
      <c r="A263" s="2"/>
      <c r="B263" s="2"/>
      <c r="C263" s="2"/>
      <c r="D263" s="2"/>
      <c r="E263" s="2"/>
      <c r="F263" s="2"/>
      <c r="G263" s="2"/>
      <c r="H263" s="2"/>
      <c r="I263" s="11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customHeight="1" ht="14.25">
      <c r="A264" s="2"/>
      <c r="B264" s="2"/>
      <c r="C264" s="2"/>
      <c r="D264" s="2"/>
      <c r="E264" s="2"/>
      <c r="F264" s="2"/>
      <c r="G264" s="2"/>
      <c r="H264" s="2"/>
      <c r="I264" s="11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customHeight="1" ht="14.25">
      <c r="A265" s="2"/>
      <c r="B265" s="2"/>
      <c r="C265" s="2"/>
      <c r="D265" s="2"/>
      <c r="E265" s="2"/>
      <c r="F265" s="2"/>
      <c r="G265" s="2"/>
      <c r="H265" s="2"/>
      <c r="I265" s="11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customHeight="1" ht="14.25">
      <c r="A266" s="2"/>
      <c r="B266" s="2"/>
      <c r="C266" s="2"/>
      <c r="D266" s="2"/>
      <c r="E266" s="2"/>
      <c r="F266" s="2"/>
      <c r="G266" s="2"/>
      <c r="H266" s="2"/>
      <c r="I266" s="11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customHeight="1" ht="14.25">
      <c r="A267" s="2"/>
      <c r="B267" s="2"/>
      <c r="C267" s="2"/>
      <c r="D267" s="2"/>
      <c r="E267" s="2"/>
      <c r="F267" s="2"/>
      <c r="G267" s="2"/>
      <c r="H267" s="2"/>
      <c r="I267" s="11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customHeight="1" ht="14.25">
      <c r="A268" s="2"/>
      <c r="B268" s="2"/>
      <c r="C268" s="2"/>
      <c r="D268" s="2"/>
      <c r="E268" s="2"/>
      <c r="F268" s="2"/>
      <c r="G268" s="2"/>
      <c r="H268" s="2"/>
      <c r="I268" s="11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customHeight="1" ht="14.25">
      <c r="A269" s="2"/>
      <c r="B269" s="2"/>
      <c r="C269" s="2"/>
      <c r="D269" s="2"/>
      <c r="E269" s="2"/>
      <c r="F269" s="2"/>
      <c r="G269" s="2"/>
      <c r="H269" s="2"/>
      <c r="I269" s="11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customHeight="1" ht="14.25">
      <c r="A270" s="2"/>
      <c r="B270" s="2"/>
      <c r="C270" s="2"/>
      <c r="D270" s="2"/>
      <c r="E270" s="2"/>
      <c r="F270" s="2"/>
      <c r="G270" s="2"/>
      <c r="H270" s="2"/>
      <c r="I270" s="11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customHeight="1" ht="14.25">
      <c r="A271" s="2"/>
      <c r="B271" s="2"/>
      <c r="C271" s="2"/>
      <c r="D271" s="2"/>
      <c r="E271" s="2"/>
      <c r="F271" s="2"/>
      <c r="G271" s="2"/>
      <c r="H271" s="2"/>
      <c r="I271" s="11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customHeight="1" ht="14.25">
      <c r="A272" s="2"/>
      <c r="B272" s="2"/>
      <c r="C272" s="2"/>
      <c r="D272" s="2"/>
      <c r="E272" s="2"/>
      <c r="F272" s="2"/>
      <c r="G272" s="2"/>
      <c r="H272" s="2"/>
      <c r="I272" s="11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customHeight="1" ht="14.25">
      <c r="A273" s="2"/>
      <c r="B273" s="2"/>
      <c r="C273" s="2"/>
      <c r="D273" s="2"/>
      <c r="E273" s="2"/>
      <c r="F273" s="2"/>
      <c r="G273" s="2"/>
      <c r="H273" s="2"/>
      <c r="I273" s="11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customHeight="1" ht="14.25">
      <c r="A274" s="2"/>
      <c r="B274" s="2"/>
      <c r="C274" s="2"/>
      <c r="D274" s="2"/>
      <c r="E274" s="2"/>
      <c r="F274" s="2"/>
      <c r="G274" s="2"/>
      <c r="H274" s="2"/>
      <c r="I274" s="11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customHeight="1" ht="14.25">
      <c r="A275" s="2"/>
      <c r="B275" s="2"/>
      <c r="C275" s="2"/>
      <c r="D275" s="2"/>
      <c r="E275" s="2"/>
      <c r="F275" s="2"/>
      <c r="G275" s="2"/>
      <c r="H275" s="2"/>
      <c r="I275" s="11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customHeight="1" ht="14.25">
      <c r="A276" s="2"/>
      <c r="B276" s="2"/>
      <c r="C276" s="2"/>
      <c r="D276" s="2"/>
      <c r="E276" s="2"/>
      <c r="F276" s="2"/>
      <c r="G276" s="2"/>
      <c r="H276" s="2"/>
      <c r="I276" s="11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customHeight="1" ht="14.25">
      <c r="A277" s="2"/>
      <c r="B277" s="2"/>
      <c r="C277" s="2"/>
      <c r="D277" s="2"/>
      <c r="E277" s="2"/>
      <c r="F277" s="2"/>
      <c r="G277" s="2"/>
      <c r="H277" s="2"/>
      <c r="I277" s="11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customHeight="1" ht="14.25">
      <c r="A278" s="2"/>
      <c r="B278" s="2"/>
      <c r="C278" s="2"/>
      <c r="D278" s="2"/>
      <c r="E278" s="2"/>
      <c r="F278" s="2"/>
      <c r="G278" s="2"/>
      <c r="H278" s="2"/>
      <c r="I278" s="11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customHeight="1" ht="14.25">
      <c r="A279" s="2"/>
      <c r="B279" s="2"/>
      <c r="C279" s="2"/>
      <c r="D279" s="2"/>
      <c r="E279" s="2"/>
      <c r="F279" s="2"/>
      <c r="G279" s="2"/>
      <c r="H279" s="2"/>
      <c r="I279" s="11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customHeight="1" ht="14.25">
      <c r="A280" s="2"/>
      <c r="B280" s="2"/>
      <c r="C280" s="2"/>
      <c r="D280" s="2"/>
      <c r="E280" s="2"/>
      <c r="F280" s="2"/>
      <c r="G280" s="2"/>
      <c r="H280" s="2"/>
      <c r="I280" s="11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customHeight="1" ht="14.25">
      <c r="A281" s="2"/>
      <c r="B281" s="2"/>
      <c r="C281" s="2"/>
      <c r="D281" s="2"/>
      <c r="E281" s="2"/>
      <c r="F281" s="2"/>
      <c r="G281" s="2"/>
      <c r="H281" s="2"/>
      <c r="I281" s="11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customHeight="1" ht="14.25">
      <c r="A282" s="2"/>
      <c r="B282" s="2"/>
      <c r="C282" s="2"/>
      <c r="D282" s="2"/>
      <c r="E282" s="2"/>
      <c r="F282" s="2"/>
      <c r="G282" s="2"/>
      <c r="H282" s="2"/>
      <c r="I282" s="11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customHeight="1" ht="14.25">
      <c r="A283" s="2"/>
      <c r="B283" s="2"/>
      <c r="C283" s="2"/>
      <c r="D283" s="2"/>
      <c r="E283" s="2"/>
      <c r="F283" s="2"/>
      <c r="G283" s="2"/>
      <c r="H283" s="2"/>
      <c r="I283" s="11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customHeight="1" ht="14.25">
      <c r="A284" s="2"/>
      <c r="B284" s="2"/>
      <c r="C284" s="2"/>
      <c r="D284" s="2"/>
      <c r="E284" s="2"/>
      <c r="F284" s="2"/>
      <c r="G284" s="2"/>
      <c r="H284" s="2"/>
      <c r="I284" s="11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customHeight="1" ht="14.25">
      <c r="A285" s="2"/>
      <c r="B285" s="2"/>
      <c r="C285" s="2"/>
      <c r="D285" s="2"/>
      <c r="E285" s="2"/>
      <c r="F285" s="2"/>
      <c r="G285" s="2"/>
      <c r="H285" s="2"/>
      <c r="I285" s="11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customHeight="1" ht="14.25">
      <c r="A286" s="2"/>
      <c r="B286" s="2"/>
      <c r="C286" s="2"/>
      <c r="D286" s="2"/>
      <c r="E286" s="2"/>
      <c r="F286" s="2"/>
      <c r="G286" s="2"/>
      <c r="H286" s="2"/>
      <c r="I286" s="11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customHeight="1" ht="14.25">
      <c r="A287" s="2"/>
      <c r="B287" s="2"/>
      <c r="C287" s="2"/>
      <c r="D287" s="2"/>
      <c r="E287" s="2"/>
      <c r="F287" s="2"/>
      <c r="G287" s="2"/>
      <c r="H287" s="2"/>
      <c r="I287" s="11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customHeight="1" ht="14.25">
      <c r="A288" s="2"/>
      <c r="B288" s="2"/>
      <c r="C288" s="2"/>
      <c r="D288" s="2"/>
      <c r="E288" s="2"/>
      <c r="F288" s="2"/>
      <c r="G288" s="2"/>
      <c r="H288" s="2"/>
      <c r="I288" s="11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customHeight="1" ht="14.25">
      <c r="A289" s="2"/>
      <c r="B289" s="2"/>
      <c r="C289" s="2"/>
      <c r="D289" s="2"/>
      <c r="E289" s="2"/>
      <c r="F289" s="2"/>
      <c r="G289" s="2"/>
      <c r="H289" s="2"/>
      <c r="I289" s="11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customHeight="1" ht="14.25">
      <c r="A290" s="2"/>
      <c r="B290" s="2"/>
      <c r="C290" s="2"/>
      <c r="D290" s="2"/>
      <c r="E290" s="2"/>
      <c r="F290" s="2"/>
      <c r="G290" s="2"/>
      <c r="H290" s="2"/>
      <c r="I290" s="11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customHeight="1" ht="14.25">
      <c r="A291" s="2"/>
      <c r="B291" s="2"/>
      <c r="C291" s="2"/>
      <c r="D291" s="2"/>
      <c r="E291" s="2"/>
      <c r="F291" s="2"/>
      <c r="G291" s="2"/>
      <c r="H291" s="2"/>
      <c r="I291" s="11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customHeight="1" ht="14.25">
      <c r="A292" s="2"/>
      <c r="B292" s="2"/>
      <c r="C292" s="2"/>
      <c r="D292" s="2"/>
      <c r="E292" s="2"/>
      <c r="F292" s="2"/>
      <c r="G292" s="2"/>
      <c r="H292" s="2"/>
      <c r="I292" s="11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customHeight="1" ht="14.25">
      <c r="A293" s="2"/>
      <c r="B293" s="2"/>
      <c r="C293" s="2"/>
      <c r="D293" s="2"/>
      <c r="E293" s="2"/>
      <c r="F293" s="2"/>
      <c r="G293" s="2"/>
      <c r="H293" s="2"/>
      <c r="I293" s="11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customHeight="1" ht="14.25">
      <c r="A294" s="2"/>
      <c r="B294" s="2"/>
      <c r="C294" s="2"/>
      <c r="D294" s="2"/>
      <c r="E294" s="2"/>
      <c r="F294" s="2"/>
      <c r="G294" s="2"/>
      <c r="H294" s="2"/>
      <c r="I294" s="11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customHeight="1" ht="14.25">
      <c r="A295" s="2"/>
      <c r="B295" s="2"/>
      <c r="C295" s="2"/>
      <c r="D295" s="2"/>
      <c r="E295" s="2"/>
      <c r="F295" s="2"/>
      <c r="G295" s="2"/>
      <c r="H295" s="2"/>
      <c r="I295" s="11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customHeight="1" ht="14.25">
      <c r="A296" s="2"/>
      <c r="B296" s="2"/>
      <c r="C296" s="2"/>
      <c r="D296" s="2"/>
      <c r="E296" s="2"/>
      <c r="F296" s="2"/>
      <c r="G296" s="2"/>
      <c r="H296" s="2"/>
      <c r="I296" s="11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customHeight="1" ht="14.25">
      <c r="A297" s="2"/>
      <c r="B297" s="2"/>
      <c r="C297" s="2"/>
      <c r="D297" s="2"/>
      <c r="E297" s="2"/>
      <c r="F297" s="2"/>
      <c r="G297" s="2"/>
      <c r="H297" s="2"/>
      <c r="I297" s="11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customHeight="1" ht="14.25">
      <c r="A298" s="2"/>
      <c r="B298" s="2"/>
      <c r="C298" s="2"/>
      <c r="D298" s="2"/>
      <c r="E298" s="2"/>
      <c r="F298" s="2"/>
      <c r="G298" s="2"/>
      <c r="H298" s="2"/>
      <c r="I298" s="11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customHeight="1" ht="14.25">
      <c r="A299" s="2"/>
      <c r="B299" s="2"/>
      <c r="C299" s="2"/>
      <c r="D299" s="2"/>
      <c r="E299" s="2"/>
      <c r="F299" s="2"/>
      <c r="G299" s="2"/>
      <c r="H299" s="2"/>
      <c r="I299" s="11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customHeight="1" ht="14.25">
      <c r="A300" s="2"/>
      <c r="B300" s="2"/>
      <c r="C300" s="2"/>
      <c r="D300" s="2"/>
      <c r="E300" s="2"/>
      <c r="F300" s="2"/>
      <c r="G300" s="2"/>
      <c r="H300" s="2"/>
      <c r="I300" s="11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customHeight="1" ht="14.25">
      <c r="A301" s="2"/>
      <c r="B301" s="2"/>
      <c r="C301" s="2"/>
      <c r="D301" s="2"/>
      <c r="E301" s="2"/>
      <c r="F301" s="2"/>
      <c r="G301" s="2"/>
      <c r="H301" s="2"/>
      <c r="I301" s="11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customHeight="1" ht="14.25">
      <c r="A302" s="2"/>
      <c r="B302" s="2"/>
      <c r="C302" s="2"/>
      <c r="D302" s="2"/>
      <c r="E302" s="2"/>
      <c r="F302" s="2"/>
      <c r="G302" s="2"/>
      <c r="H302" s="2"/>
      <c r="I302" s="11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customHeight="1" ht="14.25">
      <c r="A303" s="2"/>
      <c r="B303" s="2"/>
      <c r="C303" s="2"/>
      <c r="D303" s="2"/>
      <c r="E303" s="2"/>
      <c r="F303" s="2"/>
      <c r="G303" s="2"/>
      <c r="H303" s="2"/>
      <c r="I303" s="11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customHeight="1" ht="14.25">
      <c r="A304" s="2"/>
      <c r="B304" s="2"/>
      <c r="C304" s="2"/>
      <c r="D304" s="2"/>
      <c r="E304" s="2"/>
      <c r="F304" s="2"/>
      <c r="G304" s="2"/>
      <c r="H304" s="2"/>
      <c r="I304" s="11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customHeight="1" ht="14.25">
      <c r="A305" s="2"/>
      <c r="B305" s="2"/>
      <c r="C305" s="2"/>
      <c r="D305" s="2"/>
      <c r="E305" s="2"/>
      <c r="F305" s="2"/>
      <c r="G305" s="2"/>
      <c r="H305" s="2"/>
      <c r="I305" s="11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customHeight="1" ht="14.25">
      <c r="A306" s="2"/>
      <c r="B306" s="2"/>
      <c r="C306" s="2"/>
      <c r="D306" s="2"/>
      <c r="E306" s="2"/>
      <c r="F306" s="2"/>
      <c r="G306" s="2"/>
      <c r="H306" s="2"/>
      <c r="I306" s="11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customHeight="1" ht="14.25">
      <c r="A307" s="2"/>
      <c r="B307" s="2"/>
      <c r="C307" s="2"/>
      <c r="D307" s="2"/>
      <c r="E307" s="2"/>
      <c r="F307" s="2"/>
      <c r="G307" s="2"/>
      <c r="H307" s="2"/>
      <c r="I307" s="11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customHeight="1" ht="14.25">
      <c r="A308" s="2"/>
      <c r="B308" s="2"/>
      <c r="C308" s="2"/>
      <c r="D308" s="2"/>
      <c r="E308" s="2"/>
      <c r="F308" s="2"/>
      <c r="G308" s="2"/>
      <c r="H308" s="2"/>
      <c r="I308" s="11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customHeight="1" ht="14.25">
      <c r="A309" s="2"/>
      <c r="B309" s="2"/>
      <c r="C309" s="2"/>
      <c r="D309" s="2"/>
      <c r="E309" s="2"/>
      <c r="F309" s="2"/>
      <c r="G309" s="2"/>
      <c r="H309" s="2"/>
      <c r="I309" s="11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customHeight="1" ht="14.25">
      <c r="A310" s="2"/>
      <c r="B310" s="2"/>
      <c r="C310" s="2"/>
      <c r="D310" s="2"/>
      <c r="E310" s="2"/>
      <c r="F310" s="2"/>
      <c r="G310" s="2"/>
      <c r="H310" s="2"/>
      <c r="I310" s="11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customHeight="1" ht="14.25">
      <c r="A311" s="2"/>
      <c r="B311" s="2"/>
      <c r="C311" s="2"/>
      <c r="D311" s="2"/>
      <c r="E311" s="2"/>
      <c r="F311" s="2"/>
      <c r="G311" s="2"/>
      <c r="H311" s="2"/>
      <c r="I311" s="11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customHeight="1" ht="14.25">
      <c r="A312" s="2"/>
      <c r="B312" s="2"/>
      <c r="C312" s="2"/>
      <c r="D312" s="2"/>
      <c r="E312" s="2"/>
      <c r="F312" s="2"/>
      <c r="G312" s="2"/>
      <c r="H312" s="2"/>
      <c r="I312" s="11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customHeight="1" ht="14.25">
      <c r="A313" s="2"/>
      <c r="B313" s="2"/>
      <c r="C313" s="2"/>
      <c r="D313" s="2"/>
      <c r="E313" s="2"/>
      <c r="F313" s="2"/>
      <c r="G313" s="2"/>
      <c r="H313" s="2"/>
      <c r="I313" s="11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customHeight="1" ht="14.25">
      <c r="A314" s="2"/>
      <c r="B314" s="2"/>
      <c r="C314" s="2"/>
      <c r="D314" s="2"/>
      <c r="E314" s="2"/>
      <c r="F314" s="2"/>
      <c r="G314" s="2"/>
      <c r="H314" s="2"/>
      <c r="I314" s="11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customHeight="1" ht="14.25">
      <c r="A315" s="2"/>
      <c r="B315" s="2"/>
      <c r="C315" s="2"/>
      <c r="D315" s="2"/>
      <c r="E315" s="2"/>
      <c r="F315" s="2"/>
      <c r="G315" s="2"/>
      <c r="H315" s="2"/>
      <c r="I315" s="11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customHeight="1" ht="14.25">
      <c r="A316" s="2"/>
      <c r="B316" s="2"/>
      <c r="C316" s="2"/>
      <c r="D316" s="2"/>
      <c r="E316" s="2"/>
      <c r="F316" s="2"/>
      <c r="G316" s="2"/>
      <c r="H316" s="2"/>
      <c r="I316" s="11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customHeight="1" ht="14.25">
      <c r="A317" s="2"/>
      <c r="B317" s="2"/>
      <c r="C317" s="2"/>
      <c r="D317" s="2"/>
      <c r="E317" s="2"/>
      <c r="F317" s="2"/>
      <c r="G317" s="2"/>
      <c r="H317" s="2"/>
      <c r="I317" s="11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customHeight="1" ht="14.25">
      <c r="A318" s="2"/>
      <c r="B318" s="2"/>
      <c r="C318" s="2"/>
      <c r="D318" s="2"/>
      <c r="E318" s="2"/>
      <c r="F318" s="2"/>
      <c r="G318" s="2"/>
      <c r="H318" s="2"/>
      <c r="I318" s="11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customHeight="1" ht="14.25">
      <c r="A319" s="2"/>
      <c r="B319" s="2"/>
      <c r="C319" s="2"/>
      <c r="D319" s="2"/>
      <c r="E319" s="2"/>
      <c r="F319" s="2"/>
      <c r="G319" s="2"/>
      <c r="H319" s="2"/>
      <c r="I319" s="11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customHeight="1" ht="14.25">
      <c r="A320" s="2"/>
      <c r="B320" s="2"/>
      <c r="C320" s="2"/>
      <c r="D320" s="2"/>
      <c r="E320" s="2"/>
      <c r="F320" s="2"/>
      <c r="G320" s="2"/>
      <c r="H320" s="2"/>
      <c r="I320" s="11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customHeight="1" ht="14.25">
      <c r="A321" s="2"/>
      <c r="B321" s="2"/>
      <c r="C321" s="2"/>
      <c r="D321" s="2"/>
      <c r="E321" s="2"/>
      <c r="F321" s="2"/>
      <c r="G321" s="2"/>
      <c r="H321" s="2"/>
      <c r="I321" s="11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customHeight="1" ht="14.25">
      <c r="A322" s="2"/>
      <c r="B322" s="2"/>
      <c r="C322" s="2"/>
      <c r="D322" s="2"/>
      <c r="E322" s="2"/>
      <c r="F322" s="2"/>
      <c r="G322" s="2"/>
      <c r="H322" s="2"/>
      <c r="I322" s="11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customHeight="1" ht="14.25">
      <c r="A323" s="2"/>
      <c r="B323" s="2"/>
      <c r="C323" s="2"/>
      <c r="D323" s="2"/>
      <c r="E323" s="2"/>
      <c r="F323" s="2"/>
      <c r="G323" s="2"/>
      <c r="H323" s="2"/>
      <c r="I323" s="11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customHeight="1" ht="14.25">
      <c r="A324" s="2"/>
      <c r="B324" s="2"/>
      <c r="C324" s="2"/>
      <c r="D324" s="2"/>
      <c r="E324" s="2"/>
      <c r="F324" s="2"/>
      <c r="G324" s="2"/>
      <c r="H324" s="2"/>
      <c r="I324" s="11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customHeight="1" ht="14.25">
      <c r="A325" s="2"/>
      <c r="B325" s="2"/>
      <c r="C325" s="2"/>
      <c r="D325" s="2"/>
      <c r="E325" s="2"/>
      <c r="F325" s="2"/>
      <c r="G325" s="2"/>
      <c r="H325" s="2"/>
      <c r="I325" s="11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customHeight="1" ht="14.25">
      <c r="A326" s="2"/>
      <c r="B326" s="2"/>
      <c r="C326" s="2"/>
      <c r="D326" s="2"/>
      <c r="E326" s="2"/>
      <c r="F326" s="2"/>
      <c r="G326" s="2"/>
      <c r="H326" s="2"/>
      <c r="I326" s="11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customHeight="1" ht="14.25">
      <c r="A327" s="2"/>
      <c r="B327" s="2"/>
      <c r="C327" s="2"/>
      <c r="D327" s="2"/>
      <c r="E327" s="2"/>
      <c r="F327" s="2"/>
      <c r="G327" s="2"/>
      <c r="H327" s="2"/>
      <c r="I327" s="11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customHeight="1" ht="14.25">
      <c r="A328" s="2"/>
      <c r="B328" s="2"/>
      <c r="C328" s="2"/>
      <c r="D328" s="2"/>
      <c r="E328" s="2"/>
      <c r="F328" s="2"/>
      <c r="G328" s="2"/>
      <c r="H328" s="2"/>
      <c r="I328" s="11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customHeight="1" ht="14.25">
      <c r="A329" s="2"/>
      <c r="B329" s="2"/>
      <c r="C329" s="2"/>
      <c r="D329" s="2"/>
      <c r="E329" s="2"/>
      <c r="F329" s="2"/>
      <c r="G329" s="2"/>
      <c r="H329" s="2"/>
      <c r="I329" s="11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customHeight="1" ht="14.25">
      <c r="A330" s="2"/>
      <c r="B330" s="2"/>
      <c r="C330" s="2"/>
      <c r="D330" s="2"/>
      <c r="E330" s="2"/>
      <c r="F330" s="2"/>
      <c r="G330" s="2"/>
      <c r="H330" s="2"/>
      <c r="I330" s="11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customHeight="1" ht="14.25">
      <c r="A331" s="2"/>
      <c r="B331" s="2"/>
      <c r="C331" s="2"/>
      <c r="D331" s="2"/>
      <c r="E331" s="2"/>
      <c r="F331" s="2"/>
      <c r="G331" s="2"/>
      <c r="H331" s="2"/>
      <c r="I331" s="11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customHeight="1" ht="14.25">
      <c r="A332" s="2"/>
      <c r="B332" s="2"/>
      <c r="C332" s="2"/>
      <c r="D332" s="2"/>
      <c r="E332" s="2"/>
      <c r="F332" s="2"/>
      <c r="G332" s="2"/>
      <c r="H332" s="2"/>
      <c r="I332" s="11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customHeight="1" ht="14.25">
      <c r="A333" s="2"/>
      <c r="B333" s="2"/>
      <c r="C333" s="2"/>
      <c r="D333" s="2"/>
      <c r="E333" s="2"/>
      <c r="F333" s="2"/>
      <c r="G333" s="2"/>
      <c r="H333" s="2"/>
      <c r="I333" s="11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customHeight="1" ht="14.25">
      <c r="A334" s="2"/>
      <c r="B334" s="2"/>
      <c r="C334" s="2"/>
      <c r="D334" s="2"/>
      <c r="E334" s="2"/>
      <c r="F334" s="2"/>
      <c r="G334" s="2"/>
      <c r="H334" s="2"/>
      <c r="I334" s="11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customHeight="1" ht="14.25">
      <c r="A335" s="2"/>
      <c r="B335" s="2"/>
      <c r="C335" s="2"/>
      <c r="D335" s="2"/>
      <c r="E335" s="2"/>
      <c r="F335" s="2"/>
      <c r="G335" s="2"/>
      <c r="H335" s="2"/>
      <c r="I335" s="11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customHeight="1" ht="14.25">
      <c r="A336" s="2"/>
      <c r="B336" s="2"/>
      <c r="C336" s="2"/>
      <c r="D336" s="2"/>
      <c r="E336" s="2"/>
      <c r="F336" s="2"/>
      <c r="G336" s="2"/>
      <c r="H336" s="2"/>
      <c r="I336" s="11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customHeight="1" ht="14.25">
      <c r="A337" s="2"/>
      <c r="B337" s="2"/>
      <c r="C337" s="2"/>
      <c r="D337" s="2"/>
      <c r="E337" s="2"/>
      <c r="F337" s="2"/>
      <c r="G337" s="2"/>
      <c r="H337" s="2"/>
      <c r="I337" s="11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customHeight="1" ht="14.25">
      <c r="A338" s="2"/>
      <c r="B338" s="2"/>
      <c r="C338" s="2"/>
      <c r="D338" s="2"/>
      <c r="E338" s="2"/>
      <c r="F338" s="2"/>
      <c r="G338" s="2"/>
      <c r="H338" s="2"/>
      <c r="I338" s="11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customHeight="1" ht="14.25">
      <c r="A339" s="2"/>
      <c r="B339" s="2"/>
      <c r="C339" s="2"/>
      <c r="D339" s="2"/>
      <c r="E339" s="2"/>
      <c r="F339" s="2"/>
      <c r="G339" s="2"/>
      <c r="H339" s="2"/>
      <c r="I339" s="11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customHeight="1" ht="14.25">
      <c r="A340" s="2"/>
      <c r="B340" s="2"/>
      <c r="C340" s="2"/>
      <c r="D340" s="2"/>
      <c r="E340" s="2"/>
      <c r="F340" s="2"/>
      <c r="G340" s="2"/>
      <c r="H340" s="2"/>
      <c r="I340" s="11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customHeight="1" ht="14.25">
      <c r="A341" s="2"/>
      <c r="B341" s="2"/>
      <c r="C341" s="2"/>
      <c r="D341" s="2"/>
      <c r="E341" s="2"/>
      <c r="F341" s="2"/>
      <c r="G341" s="2"/>
      <c r="H341" s="2"/>
      <c r="I341" s="11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customHeight="1" ht="14.25">
      <c r="A342" s="2"/>
      <c r="B342" s="2"/>
      <c r="C342" s="2"/>
      <c r="D342" s="2"/>
      <c r="E342" s="2"/>
      <c r="F342" s="2"/>
      <c r="G342" s="2"/>
      <c r="H342" s="2"/>
      <c r="I342" s="11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customHeight="1" ht="14.25">
      <c r="A343" s="2"/>
      <c r="B343" s="2"/>
      <c r="C343" s="2"/>
      <c r="D343" s="2"/>
      <c r="E343" s="2"/>
      <c r="F343" s="2"/>
      <c r="G343" s="2"/>
      <c r="H343" s="2"/>
      <c r="I343" s="11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customHeight="1" ht="14.25">
      <c r="A344" s="2"/>
      <c r="B344" s="2"/>
      <c r="C344" s="2"/>
      <c r="D344" s="2"/>
      <c r="E344" s="2"/>
      <c r="F344" s="2"/>
      <c r="G344" s="2"/>
      <c r="H344" s="2"/>
      <c r="I344" s="11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customHeight="1" ht="14.25">
      <c r="A345" s="2"/>
      <c r="B345" s="2"/>
      <c r="C345" s="2"/>
      <c r="D345" s="2"/>
      <c r="E345" s="2"/>
      <c r="F345" s="2"/>
      <c r="G345" s="2"/>
      <c r="H345" s="2"/>
      <c r="I345" s="11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customHeight="1" ht="14.25">
      <c r="A346" s="2"/>
      <c r="B346" s="2"/>
      <c r="C346" s="2"/>
      <c r="D346" s="2"/>
      <c r="E346" s="2"/>
      <c r="F346" s="2"/>
      <c r="G346" s="2"/>
      <c r="H346" s="2"/>
      <c r="I346" s="11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customHeight="1" ht="14.25">
      <c r="A347" s="2"/>
      <c r="B347" s="2"/>
      <c r="C347" s="2"/>
      <c r="D347" s="2"/>
      <c r="E347" s="2"/>
      <c r="F347" s="2"/>
      <c r="G347" s="2"/>
      <c r="H347" s="2"/>
      <c r="I347" s="11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customHeight="1" ht="14.25">
      <c r="A348" s="2"/>
      <c r="B348" s="2"/>
      <c r="C348" s="2"/>
      <c r="D348" s="2"/>
      <c r="E348" s="2"/>
      <c r="F348" s="2"/>
      <c r="G348" s="2"/>
      <c r="H348" s="2"/>
      <c r="I348" s="11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customHeight="1" ht="14.25">
      <c r="A349" s="2"/>
      <c r="B349" s="2"/>
      <c r="C349" s="2"/>
      <c r="D349" s="2"/>
      <c r="E349" s="2"/>
      <c r="F349" s="2"/>
      <c r="G349" s="2"/>
      <c r="H349" s="2"/>
      <c r="I349" s="11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customHeight="1" ht="14.25">
      <c r="A350" s="2"/>
      <c r="B350" s="2"/>
      <c r="C350" s="2"/>
      <c r="D350" s="2"/>
      <c r="E350" s="2"/>
      <c r="F350" s="2"/>
      <c r="G350" s="2"/>
      <c r="H350" s="2"/>
      <c r="I350" s="11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customHeight="1" ht="14.25">
      <c r="A351" s="2"/>
      <c r="B351" s="2"/>
      <c r="C351" s="2"/>
      <c r="D351" s="2"/>
      <c r="E351" s="2"/>
      <c r="F351" s="2"/>
      <c r="G351" s="2"/>
      <c r="H351" s="2"/>
      <c r="I351" s="11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customHeight="1" ht="14.25">
      <c r="A352" s="2"/>
      <c r="B352" s="2"/>
      <c r="C352" s="2"/>
      <c r="D352" s="2"/>
      <c r="E352" s="2"/>
      <c r="F352" s="2"/>
      <c r="G352" s="2"/>
      <c r="H352" s="2"/>
      <c r="I352" s="11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customHeight="1" ht="14.25">
      <c r="A353" s="2"/>
      <c r="B353" s="2"/>
      <c r="C353" s="2"/>
      <c r="D353" s="2"/>
      <c r="E353" s="2"/>
      <c r="F353" s="2"/>
      <c r="G353" s="2"/>
      <c r="H353" s="2"/>
      <c r="I353" s="11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customHeight="1" ht="14.25">
      <c r="A354" s="2"/>
      <c r="B354" s="2"/>
      <c r="C354" s="2"/>
      <c r="D354" s="2"/>
      <c r="E354" s="2"/>
      <c r="F354" s="2"/>
      <c r="G354" s="2"/>
      <c r="H354" s="2"/>
      <c r="I354" s="11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customHeight="1" ht="14.25">
      <c r="A355" s="2"/>
      <c r="B355" s="2"/>
      <c r="C355" s="2"/>
      <c r="D355" s="2"/>
      <c r="E355" s="2"/>
      <c r="F355" s="2"/>
      <c r="G355" s="2"/>
      <c r="H355" s="2"/>
      <c r="I355" s="11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customHeight="1" ht="14.25">
      <c r="A356" s="2"/>
      <c r="B356" s="2"/>
      <c r="C356" s="2"/>
      <c r="D356" s="2"/>
      <c r="E356" s="2"/>
      <c r="F356" s="2"/>
      <c r="G356" s="2"/>
      <c r="H356" s="2"/>
      <c r="I356" s="11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customHeight="1" ht="14.25">
      <c r="A357" s="2"/>
      <c r="B357" s="2"/>
      <c r="C357" s="2"/>
      <c r="D357" s="2"/>
      <c r="E357" s="2"/>
      <c r="F357" s="2"/>
      <c r="G357" s="2"/>
      <c r="H357" s="2"/>
      <c r="I357" s="11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customHeight="1" ht="14.25">
      <c r="A358" s="2"/>
      <c r="B358" s="2"/>
      <c r="C358" s="2"/>
      <c r="D358" s="2"/>
      <c r="E358" s="2"/>
      <c r="F358" s="2"/>
      <c r="G358" s="2"/>
      <c r="H358" s="2"/>
      <c r="I358" s="11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customHeight="1" ht="14.25">
      <c r="A359" s="2"/>
      <c r="B359" s="2"/>
      <c r="C359" s="2"/>
      <c r="D359" s="2"/>
      <c r="E359" s="2"/>
      <c r="F359" s="2"/>
      <c r="G359" s="2"/>
      <c r="H359" s="2"/>
      <c r="I359" s="11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customHeight="1" ht="14.25">
      <c r="A360" s="2"/>
      <c r="B360" s="2"/>
      <c r="C360" s="2"/>
      <c r="D360" s="2"/>
      <c r="E360" s="2"/>
      <c r="F360" s="2"/>
      <c r="G360" s="2"/>
      <c r="H360" s="2"/>
      <c r="I360" s="11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customHeight="1" ht="14.25">
      <c r="A361" s="2"/>
      <c r="B361" s="2"/>
      <c r="C361" s="2"/>
      <c r="D361" s="2"/>
      <c r="E361" s="2"/>
      <c r="F361" s="2"/>
      <c r="G361" s="2"/>
      <c r="H361" s="2"/>
      <c r="I361" s="11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customHeight="1" ht="14.25">
      <c r="A362" s="2"/>
      <c r="B362" s="2"/>
      <c r="C362" s="2"/>
      <c r="D362" s="2"/>
      <c r="E362" s="2"/>
      <c r="F362" s="2"/>
      <c r="G362" s="2"/>
      <c r="H362" s="2"/>
      <c r="I362" s="11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customHeight="1" ht="14.25">
      <c r="A363" s="2"/>
      <c r="B363" s="2"/>
      <c r="C363" s="2"/>
      <c r="D363" s="2"/>
      <c r="E363" s="2"/>
      <c r="F363" s="2"/>
      <c r="G363" s="2"/>
      <c r="H363" s="2"/>
      <c r="I363" s="11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customHeight="1" ht="14.25">
      <c r="A364" s="2"/>
      <c r="B364" s="2"/>
      <c r="C364" s="2"/>
      <c r="D364" s="2"/>
      <c r="E364" s="2"/>
      <c r="F364" s="2"/>
      <c r="G364" s="2"/>
      <c r="H364" s="2"/>
      <c r="I364" s="11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customHeight="1" ht="14.25">
      <c r="A365" s="2"/>
      <c r="B365" s="2"/>
      <c r="C365" s="2"/>
      <c r="D365" s="2"/>
      <c r="E365" s="2"/>
      <c r="F365" s="2"/>
      <c r="G365" s="2"/>
      <c r="H365" s="2"/>
      <c r="I365" s="11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customHeight="1" ht="14.25">
      <c r="A366" s="2"/>
      <c r="B366" s="2"/>
      <c r="C366" s="2"/>
      <c r="D366" s="2"/>
      <c r="E366" s="2"/>
      <c r="F366" s="2"/>
      <c r="G366" s="2"/>
      <c r="H366" s="2"/>
      <c r="I366" s="11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customHeight="1" ht="14.25">
      <c r="A367" s="2"/>
      <c r="B367" s="2"/>
      <c r="C367" s="2"/>
      <c r="D367" s="2"/>
      <c r="E367" s="2"/>
      <c r="F367" s="2"/>
      <c r="G367" s="2"/>
      <c r="H367" s="2"/>
      <c r="I367" s="11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customHeight="1" ht="14.25">
      <c r="A368" s="2"/>
      <c r="B368" s="2"/>
      <c r="C368" s="2"/>
      <c r="D368" s="2"/>
      <c r="E368" s="2"/>
      <c r="F368" s="2"/>
      <c r="G368" s="2"/>
      <c r="H368" s="2"/>
      <c r="I368" s="11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customHeight="1" ht="14.25">
      <c r="A369" s="2"/>
      <c r="B369" s="2"/>
      <c r="C369" s="2"/>
      <c r="D369" s="2"/>
      <c r="E369" s="2"/>
      <c r="F369" s="2"/>
      <c r="G369" s="2"/>
      <c r="H369" s="2"/>
      <c r="I369" s="11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customHeight="1" ht="14.25">
      <c r="A370" s="2"/>
      <c r="B370" s="2"/>
      <c r="C370" s="2"/>
      <c r="D370" s="2"/>
      <c r="E370" s="2"/>
      <c r="F370" s="2"/>
      <c r="G370" s="2"/>
      <c r="H370" s="2"/>
      <c r="I370" s="11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customHeight="1" ht="14.25">
      <c r="A371" s="2"/>
      <c r="B371" s="2"/>
      <c r="C371" s="2"/>
      <c r="D371" s="2"/>
      <c r="E371" s="2"/>
      <c r="F371" s="2"/>
      <c r="G371" s="2"/>
      <c r="H371" s="2"/>
      <c r="I371" s="11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customHeight="1" ht="14.25">
      <c r="A372" s="2"/>
      <c r="B372" s="2"/>
      <c r="C372" s="2"/>
      <c r="D372" s="2"/>
      <c r="E372" s="2"/>
      <c r="F372" s="2"/>
      <c r="G372" s="2"/>
      <c r="H372" s="2"/>
      <c r="I372" s="11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customHeight="1" ht="14.25">
      <c r="A373" s="2"/>
      <c r="B373" s="2"/>
      <c r="C373" s="2"/>
      <c r="D373" s="2"/>
      <c r="E373" s="2"/>
      <c r="F373" s="2"/>
      <c r="G373" s="2"/>
      <c r="H373" s="2"/>
      <c r="I373" s="11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customHeight="1" ht="14.25">
      <c r="A374" s="2"/>
      <c r="B374" s="2"/>
      <c r="C374" s="2"/>
      <c r="D374" s="2"/>
      <c r="E374" s="2"/>
      <c r="F374" s="2"/>
      <c r="G374" s="2"/>
      <c r="H374" s="2"/>
      <c r="I374" s="11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customHeight="1" ht="14.25">
      <c r="A375" s="2"/>
      <c r="B375" s="2"/>
      <c r="C375" s="2"/>
      <c r="D375" s="2"/>
      <c r="E375" s="2"/>
      <c r="F375" s="2"/>
      <c r="G375" s="2"/>
      <c r="H375" s="2"/>
      <c r="I375" s="11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customHeight="1" ht="14.25">
      <c r="A376" s="2"/>
      <c r="B376" s="2"/>
      <c r="C376" s="2"/>
      <c r="D376" s="2"/>
      <c r="E376" s="2"/>
      <c r="F376" s="2"/>
      <c r="G376" s="2"/>
      <c r="H376" s="2"/>
      <c r="I376" s="11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customHeight="1" ht="14.25">
      <c r="A377" s="2"/>
      <c r="B377" s="2"/>
      <c r="C377" s="2"/>
      <c r="D377" s="2"/>
      <c r="E377" s="2"/>
      <c r="F377" s="2"/>
      <c r="G377" s="2"/>
      <c r="H377" s="2"/>
      <c r="I377" s="11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customHeight="1" ht="14.25">
      <c r="A378" s="2"/>
      <c r="B378" s="2"/>
      <c r="C378" s="2"/>
      <c r="D378" s="2"/>
      <c r="E378" s="2"/>
      <c r="F378" s="2"/>
      <c r="G378" s="2"/>
      <c r="H378" s="2"/>
      <c r="I378" s="11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customHeight="1" ht="14.25">
      <c r="A379" s="2"/>
      <c r="B379" s="2"/>
      <c r="C379" s="2"/>
      <c r="D379" s="2"/>
      <c r="E379" s="2"/>
      <c r="F379" s="2"/>
      <c r="G379" s="2"/>
      <c r="H379" s="2"/>
      <c r="I379" s="11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customHeight="1" ht="14.25">
      <c r="A380" s="2"/>
      <c r="B380" s="2"/>
      <c r="C380" s="2"/>
      <c r="D380" s="2"/>
      <c r="E380" s="2"/>
      <c r="F380" s="2"/>
      <c r="G380" s="2"/>
      <c r="H380" s="2"/>
      <c r="I380" s="11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customHeight="1" ht="14.25">
      <c r="A381" s="2"/>
      <c r="B381" s="2"/>
      <c r="C381" s="2"/>
      <c r="D381" s="2"/>
      <c r="E381" s="2"/>
      <c r="F381" s="2"/>
      <c r="G381" s="2"/>
      <c r="H381" s="2"/>
      <c r="I381" s="11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customHeight="1" ht="14.25">
      <c r="A382" s="2"/>
      <c r="B382" s="2"/>
      <c r="C382" s="2"/>
      <c r="D382" s="2"/>
      <c r="E382" s="2"/>
      <c r="F382" s="2"/>
      <c r="G382" s="2"/>
      <c r="H382" s="2"/>
      <c r="I382" s="11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customHeight="1" ht="14.25">
      <c r="A383" s="2"/>
      <c r="B383" s="2"/>
      <c r="C383" s="2"/>
      <c r="D383" s="2"/>
      <c r="E383" s="2"/>
      <c r="F383" s="2"/>
      <c r="G383" s="2"/>
      <c r="H383" s="2"/>
      <c r="I383" s="11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customHeight="1" ht="14.25">
      <c r="A384" s="2"/>
      <c r="B384" s="2"/>
      <c r="C384" s="2"/>
      <c r="D384" s="2"/>
      <c r="E384" s="2"/>
      <c r="F384" s="2"/>
      <c r="G384" s="2"/>
      <c r="H384" s="2"/>
      <c r="I384" s="11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customHeight="1" ht="14.25">
      <c r="A385" s="2"/>
      <c r="B385" s="2"/>
      <c r="C385" s="2"/>
      <c r="D385" s="2"/>
      <c r="E385" s="2"/>
      <c r="F385" s="2"/>
      <c r="G385" s="2"/>
      <c r="H385" s="2"/>
      <c r="I385" s="11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customHeight="1" ht="14.25">
      <c r="A386" s="2"/>
      <c r="B386" s="2"/>
      <c r="C386" s="2"/>
      <c r="D386" s="2"/>
      <c r="E386" s="2"/>
      <c r="F386" s="2"/>
      <c r="G386" s="2"/>
      <c r="H386" s="2"/>
      <c r="I386" s="11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customHeight="1" ht="14.25">
      <c r="A387" s="2"/>
      <c r="B387" s="2"/>
      <c r="C387" s="2"/>
      <c r="D387" s="2"/>
      <c r="E387" s="2"/>
      <c r="F387" s="2"/>
      <c r="G387" s="2"/>
      <c r="H387" s="2"/>
      <c r="I387" s="11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customHeight="1" ht="14.25">
      <c r="A388" s="2"/>
      <c r="B388" s="2"/>
      <c r="C388" s="2"/>
      <c r="D388" s="2"/>
      <c r="E388" s="2"/>
      <c r="F388" s="2"/>
      <c r="G388" s="2"/>
      <c r="H388" s="2"/>
      <c r="I388" s="11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customHeight="1" ht="14.25">
      <c r="A389" s="2"/>
      <c r="B389" s="2"/>
      <c r="C389" s="2"/>
      <c r="D389" s="2"/>
      <c r="E389" s="2"/>
      <c r="F389" s="2"/>
      <c r="G389" s="2"/>
      <c r="H389" s="2"/>
      <c r="I389" s="11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customHeight="1" ht="14.25">
      <c r="A390" s="2"/>
      <c r="B390" s="2"/>
      <c r="C390" s="2"/>
      <c r="D390" s="2"/>
      <c r="E390" s="2"/>
      <c r="F390" s="2"/>
      <c r="G390" s="2"/>
      <c r="H390" s="2"/>
      <c r="I390" s="11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customHeight="1" ht="14.25">
      <c r="A391" s="2"/>
      <c r="B391" s="2"/>
      <c r="C391" s="2"/>
      <c r="D391" s="2"/>
      <c r="E391" s="2"/>
      <c r="F391" s="2"/>
      <c r="G391" s="2"/>
      <c r="H391" s="2"/>
      <c r="I391" s="11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customHeight="1" ht="14.25">
      <c r="A392" s="2"/>
      <c r="B392" s="2"/>
      <c r="C392" s="2"/>
      <c r="D392" s="2"/>
      <c r="E392" s="2"/>
      <c r="F392" s="2"/>
      <c r="G392" s="2"/>
      <c r="H392" s="2"/>
      <c r="I392" s="11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customHeight="1" ht="14.25">
      <c r="A393" s="2"/>
      <c r="B393" s="2"/>
      <c r="C393" s="2"/>
      <c r="D393" s="2"/>
      <c r="E393" s="2"/>
      <c r="F393" s="2"/>
      <c r="G393" s="2"/>
      <c r="H393" s="2"/>
      <c r="I393" s="11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customHeight="1" ht="14.25">
      <c r="A394" s="2"/>
      <c r="B394" s="2"/>
      <c r="C394" s="2"/>
      <c r="D394" s="2"/>
      <c r="E394" s="2"/>
      <c r="F394" s="2"/>
      <c r="G394" s="2"/>
      <c r="H394" s="2"/>
      <c r="I394" s="11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customHeight="1" ht="14.25">
      <c r="A395" s="2"/>
      <c r="B395" s="2"/>
      <c r="C395" s="2"/>
      <c r="D395" s="2"/>
      <c r="E395" s="2"/>
      <c r="F395" s="2"/>
      <c r="G395" s="2"/>
      <c r="H395" s="2"/>
      <c r="I395" s="11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customHeight="1" ht="14.25">
      <c r="A396" s="2"/>
      <c r="B396" s="2"/>
      <c r="C396" s="2"/>
      <c r="D396" s="2"/>
      <c r="E396" s="2"/>
      <c r="F396" s="2"/>
      <c r="G396" s="2"/>
      <c r="H396" s="2"/>
      <c r="I396" s="11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customHeight="1" ht="14.25">
      <c r="A397" s="2"/>
      <c r="B397" s="2"/>
      <c r="C397" s="2"/>
      <c r="D397" s="2"/>
      <c r="E397" s="2"/>
      <c r="F397" s="2"/>
      <c r="G397" s="2"/>
      <c r="H397" s="2"/>
      <c r="I397" s="11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customHeight="1" ht="14.25">
      <c r="A398" s="2"/>
      <c r="B398" s="2"/>
      <c r="C398" s="2"/>
      <c r="D398" s="2"/>
      <c r="E398" s="2"/>
      <c r="F398" s="2"/>
      <c r="G398" s="2"/>
      <c r="H398" s="2"/>
      <c r="I398" s="11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customHeight="1" ht="14.25">
      <c r="A399" s="2"/>
      <c r="B399" s="2"/>
      <c r="C399" s="2"/>
      <c r="D399" s="2"/>
      <c r="E399" s="2"/>
      <c r="F399" s="2"/>
      <c r="G399" s="2"/>
      <c r="H399" s="2"/>
      <c r="I399" s="11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customHeight="1" ht="14.25">
      <c r="A400" s="2"/>
      <c r="B400" s="2"/>
      <c r="C400" s="2"/>
      <c r="D400" s="2"/>
      <c r="E400" s="2"/>
      <c r="F400" s="2"/>
      <c r="G400" s="2"/>
      <c r="H400" s="2"/>
      <c r="I400" s="11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customHeight="1" ht="14.25">
      <c r="A401" s="2"/>
      <c r="B401" s="2"/>
      <c r="C401" s="2"/>
      <c r="D401" s="2"/>
      <c r="E401" s="2"/>
      <c r="F401" s="2"/>
      <c r="G401" s="2"/>
      <c r="H401" s="2"/>
      <c r="I401" s="11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customHeight="1" ht="14.25">
      <c r="A402" s="2"/>
      <c r="B402" s="2"/>
      <c r="C402" s="2"/>
      <c r="D402" s="2"/>
      <c r="E402" s="2"/>
      <c r="F402" s="2"/>
      <c r="G402" s="2"/>
      <c r="H402" s="2"/>
      <c r="I402" s="11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customHeight="1" ht="14.25">
      <c r="A403" s="2"/>
      <c r="B403" s="2"/>
      <c r="C403" s="2"/>
      <c r="D403" s="2"/>
      <c r="E403" s="2"/>
      <c r="F403" s="2"/>
      <c r="G403" s="2"/>
      <c r="H403" s="2"/>
      <c r="I403" s="11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customHeight="1" ht="14.25">
      <c r="A404" s="2"/>
      <c r="B404" s="2"/>
      <c r="C404" s="2"/>
      <c r="D404" s="2"/>
      <c r="E404" s="2"/>
      <c r="F404" s="2"/>
      <c r="G404" s="2"/>
      <c r="H404" s="2"/>
      <c r="I404" s="11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customHeight="1" ht="14.25">
      <c r="A405" s="2"/>
      <c r="B405" s="2"/>
      <c r="C405" s="2"/>
      <c r="D405" s="2"/>
      <c r="E405" s="2"/>
      <c r="F405" s="2"/>
      <c r="G405" s="2"/>
      <c r="H405" s="2"/>
      <c r="I405" s="11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customHeight="1" ht="14.25">
      <c r="A406" s="2"/>
      <c r="B406" s="2"/>
      <c r="C406" s="2"/>
      <c r="D406" s="2"/>
      <c r="E406" s="2"/>
      <c r="F406" s="2"/>
      <c r="G406" s="2"/>
      <c r="H406" s="2"/>
      <c r="I406" s="11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customHeight="1" ht="14.25">
      <c r="A407" s="2"/>
      <c r="B407" s="2"/>
      <c r="C407" s="2"/>
      <c r="D407" s="2"/>
      <c r="E407" s="2"/>
      <c r="F407" s="2"/>
      <c r="G407" s="2"/>
      <c r="H407" s="2"/>
      <c r="I407" s="11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customHeight="1" ht="14.25">
      <c r="A408" s="2"/>
      <c r="B408" s="2"/>
      <c r="C408" s="2"/>
      <c r="D408" s="2"/>
      <c r="E408" s="2"/>
      <c r="F408" s="2"/>
      <c r="G408" s="2"/>
      <c r="H408" s="2"/>
      <c r="I408" s="11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customHeight="1" ht="14.25">
      <c r="A409" s="2"/>
      <c r="B409" s="2"/>
      <c r="C409" s="2"/>
      <c r="D409" s="2"/>
      <c r="E409" s="2"/>
      <c r="F409" s="2"/>
      <c r="G409" s="2"/>
      <c r="H409" s="2"/>
      <c r="I409" s="11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customHeight="1" ht="14.25">
      <c r="A410" s="2"/>
      <c r="B410" s="2"/>
      <c r="C410" s="2"/>
      <c r="D410" s="2"/>
      <c r="E410" s="2"/>
      <c r="F410" s="2"/>
      <c r="G410" s="2"/>
      <c r="H410" s="2"/>
      <c r="I410" s="11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customHeight="1" ht="14.25">
      <c r="A411" s="2"/>
      <c r="B411" s="2"/>
      <c r="C411" s="2"/>
      <c r="D411" s="2"/>
      <c r="E411" s="2"/>
      <c r="F411" s="2"/>
      <c r="G411" s="2"/>
      <c r="H411" s="2"/>
      <c r="I411" s="11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customHeight="1" ht="14.25">
      <c r="A412" s="2"/>
      <c r="B412" s="2"/>
      <c r="C412" s="2"/>
      <c r="D412" s="2"/>
      <c r="E412" s="2"/>
      <c r="F412" s="2"/>
      <c r="G412" s="2"/>
      <c r="H412" s="2"/>
      <c r="I412" s="11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customHeight="1" ht="14.25">
      <c r="A413" s="2"/>
      <c r="B413" s="2"/>
      <c r="C413" s="2"/>
      <c r="D413" s="2"/>
      <c r="E413" s="2"/>
      <c r="F413" s="2"/>
      <c r="G413" s="2"/>
      <c r="H413" s="2"/>
      <c r="I413" s="11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customHeight="1" ht="14.25">
      <c r="A414" s="2"/>
      <c r="B414" s="2"/>
      <c r="C414" s="2"/>
      <c r="D414" s="2"/>
      <c r="E414" s="2"/>
      <c r="F414" s="2"/>
      <c r="G414" s="2"/>
      <c r="H414" s="2"/>
      <c r="I414" s="1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customHeight="1" ht="14.25">
      <c r="A415" s="2"/>
      <c r="B415" s="2"/>
      <c r="C415" s="2"/>
      <c r="D415" s="2"/>
      <c r="E415" s="2"/>
      <c r="F415" s="2"/>
      <c r="G415" s="2"/>
      <c r="H415" s="2"/>
      <c r="I415" s="1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customHeight="1" ht="14.25">
      <c r="A416" s="2"/>
      <c r="B416" s="2"/>
      <c r="C416" s="2"/>
      <c r="D416" s="2"/>
      <c r="E416" s="2"/>
      <c r="F416" s="2"/>
      <c r="G416" s="2"/>
      <c r="H416" s="2"/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customHeight="1" ht="14.25">
      <c r="A417" s="2"/>
      <c r="B417" s="2"/>
      <c r="C417" s="2"/>
      <c r="D417" s="2"/>
      <c r="E417" s="2"/>
      <c r="F417" s="2"/>
      <c r="G417" s="2"/>
      <c r="H417" s="2"/>
      <c r="I417" s="11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customHeight="1" ht="14.25">
      <c r="A418" s="2"/>
      <c r="B418" s="2"/>
      <c r="C418" s="2"/>
      <c r="D418" s="2"/>
      <c r="E418" s="2"/>
      <c r="F418" s="2"/>
      <c r="G418" s="2"/>
      <c r="H418" s="2"/>
      <c r="I418" s="11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customHeight="1" ht="14.25">
      <c r="A419" s="2"/>
      <c r="B419" s="2"/>
      <c r="C419" s="2"/>
      <c r="D419" s="2"/>
      <c r="E419" s="2"/>
      <c r="F419" s="2"/>
      <c r="G419" s="2"/>
      <c r="H419" s="2"/>
      <c r="I419" s="11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customHeight="1" ht="14.25">
      <c r="A420" s="2"/>
      <c r="B420" s="2"/>
      <c r="C420" s="2"/>
      <c r="D420" s="2"/>
      <c r="E420" s="2"/>
      <c r="F420" s="2"/>
      <c r="G420" s="2"/>
      <c r="H420" s="2"/>
      <c r="I420" s="11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customHeight="1" ht="14.25">
      <c r="A421" s="2"/>
      <c r="B421" s="2"/>
      <c r="C421" s="2"/>
      <c r="D421" s="2"/>
      <c r="E421" s="2"/>
      <c r="F421" s="2"/>
      <c r="G421" s="2"/>
      <c r="H421" s="2"/>
      <c r="I421" s="11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customHeight="1" ht="14.25">
      <c r="A422" s="2"/>
      <c r="B422" s="2"/>
      <c r="C422" s="2"/>
      <c r="D422" s="2"/>
      <c r="E422" s="2"/>
      <c r="F422" s="2"/>
      <c r="G422" s="2"/>
      <c r="H422" s="2"/>
      <c r="I422" s="11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customHeight="1" ht="14.25">
      <c r="A423" s="2"/>
      <c r="B423" s="2"/>
      <c r="C423" s="2"/>
      <c r="D423" s="2"/>
      <c r="E423" s="2"/>
      <c r="F423" s="2"/>
      <c r="G423" s="2"/>
      <c r="H423" s="2"/>
      <c r="I423" s="11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customHeight="1" ht="14.25">
      <c r="A424" s="2"/>
      <c r="B424" s="2"/>
      <c r="C424" s="2"/>
      <c r="D424" s="2"/>
      <c r="E424" s="2"/>
      <c r="F424" s="2"/>
      <c r="G424" s="2"/>
      <c r="H424" s="2"/>
      <c r="I424" s="11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customHeight="1" ht="14.25">
      <c r="A425" s="2"/>
      <c r="B425" s="2"/>
      <c r="C425" s="2"/>
      <c r="D425" s="2"/>
      <c r="E425" s="2"/>
      <c r="F425" s="2"/>
      <c r="G425" s="2"/>
      <c r="H425" s="2"/>
      <c r="I425" s="11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customHeight="1" ht="14.25">
      <c r="A426" s="2"/>
      <c r="B426" s="2"/>
      <c r="C426" s="2"/>
      <c r="D426" s="2"/>
      <c r="E426" s="2"/>
      <c r="F426" s="2"/>
      <c r="G426" s="2"/>
      <c r="H426" s="2"/>
      <c r="I426" s="11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customHeight="1" ht="14.25">
      <c r="A427" s="2"/>
      <c r="B427" s="2"/>
      <c r="C427" s="2"/>
      <c r="D427" s="2"/>
      <c r="E427" s="2"/>
      <c r="F427" s="2"/>
      <c r="G427" s="2"/>
      <c r="H427" s="2"/>
      <c r="I427" s="11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customHeight="1" ht="14.25">
      <c r="A428" s="2"/>
      <c r="B428" s="2"/>
      <c r="C428" s="2"/>
      <c r="D428" s="2"/>
      <c r="E428" s="2"/>
      <c r="F428" s="2"/>
      <c r="G428" s="2"/>
      <c r="H428" s="2"/>
      <c r="I428" s="11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customHeight="1" ht="14.25">
      <c r="A429" s="2"/>
      <c r="B429" s="2"/>
      <c r="C429" s="2"/>
      <c r="D429" s="2"/>
      <c r="E429" s="2"/>
      <c r="F429" s="2"/>
      <c r="G429" s="2"/>
      <c r="H429" s="2"/>
      <c r="I429" s="11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customHeight="1" ht="14.25">
      <c r="A430" s="2"/>
      <c r="B430" s="2"/>
      <c r="C430" s="2"/>
      <c r="D430" s="2"/>
      <c r="E430" s="2"/>
      <c r="F430" s="2"/>
      <c r="G430" s="2"/>
      <c r="H430" s="2"/>
      <c r="I430" s="11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customHeight="1" ht="14.25">
      <c r="A431" s="2"/>
      <c r="B431" s="2"/>
      <c r="C431" s="2"/>
      <c r="D431" s="2"/>
      <c r="E431" s="2"/>
      <c r="F431" s="2"/>
      <c r="G431" s="2"/>
      <c r="H431" s="2"/>
      <c r="I431" s="11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customHeight="1" ht="14.25">
      <c r="A432" s="2"/>
      <c r="B432" s="2"/>
      <c r="C432" s="2"/>
      <c r="D432" s="2"/>
      <c r="E432" s="2"/>
      <c r="F432" s="2"/>
      <c r="G432" s="2"/>
      <c r="H432" s="2"/>
      <c r="I432" s="11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customHeight="1" ht="14.25">
      <c r="A433" s="2"/>
      <c r="B433" s="2"/>
      <c r="C433" s="2"/>
      <c r="D433" s="2"/>
      <c r="E433" s="2"/>
      <c r="F433" s="2"/>
      <c r="G433" s="2"/>
      <c r="H433" s="2"/>
      <c r="I433" s="11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customHeight="1" ht="14.25">
      <c r="A434" s="2"/>
      <c r="B434" s="2"/>
      <c r="C434" s="2"/>
      <c r="D434" s="2"/>
      <c r="E434" s="2"/>
      <c r="F434" s="2"/>
      <c r="G434" s="2"/>
      <c r="H434" s="2"/>
      <c r="I434" s="11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customHeight="1" ht="14.25">
      <c r="A435" s="2"/>
      <c r="B435" s="2"/>
      <c r="C435" s="2"/>
      <c r="D435" s="2"/>
      <c r="E435" s="2"/>
      <c r="F435" s="2"/>
      <c r="G435" s="2"/>
      <c r="H435" s="2"/>
      <c r="I435" s="11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customHeight="1" ht="14.25">
      <c r="A436" s="2"/>
      <c r="B436" s="2"/>
      <c r="C436" s="2"/>
      <c r="D436" s="2"/>
      <c r="E436" s="2"/>
      <c r="F436" s="2"/>
      <c r="G436" s="2"/>
      <c r="H436" s="2"/>
      <c r="I436" s="11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customHeight="1" ht="14.25">
      <c r="A437" s="2"/>
      <c r="B437" s="2"/>
      <c r="C437" s="2"/>
      <c r="D437" s="2"/>
      <c r="E437" s="2"/>
      <c r="F437" s="2"/>
      <c r="G437" s="2"/>
      <c r="H437" s="2"/>
      <c r="I437" s="11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customHeight="1" ht="14.25">
      <c r="A438" s="2"/>
      <c r="B438" s="2"/>
      <c r="C438" s="2"/>
      <c r="D438" s="2"/>
      <c r="E438" s="2"/>
      <c r="F438" s="2"/>
      <c r="G438" s="2"/>
      <c r="H438" s="2"/>
      <c r="I438" s="11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customHeight="1" ht="14.25">
      <c r="A439" s="2"/>
      <c r="B439" s="2"/>
      <c r="C439" s="2"/>
      <c r="D439" s="2"/>
      <c r="E439" s="2"/>
      <c r="F439" s="2"/>
      <c r="G439" s="2"/>
      <c r="H439" s="2"/>
      <c r="I439" s="11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customHeight="1" ht="14.25">
      <c r="A440" s="2"/>
      <c r="B440" s="2"/>
      <c r="C440" s="2"/>
      <c r="D440" s="2"/>
      <c r="E440" s="2"/>
      <c r="F440" s="2"/>
      <c r="G440" s="2"/>
      <c r="H440" s="2"/>
      <c r="I440" s="11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customHeight="1" ht="14.25">
      <c r="A441" s="2"/>
      <c r="B441" s="2"/>
      <c r="C441" s="2"/>
      <c r="D441" s="2"/>
      <c r="E441" s="2"/>
      <c r="F441" s="2"/>
      <c r="G441" s="2"/>
      <c r="H441" s="2"/>
      <c r="I441" s="11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customHeight="1" ht="14.25">
      <c r="A442" s="2"/>
      <c r="B442" s="2"/>
      <c r="C442" s="2"/>
      <c r="D442" s="2"/>
      <c r="E442" s="2"/>
      <c r="F442" s="2"/>
      <c r="G442" s="2"/>
      <c r="H442" s="2"/>
      <c r="I442" s="11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customHeight="1" ht="14.25">
      <c r="A443" s="2"/>
      <c r="B443" s="2"/>
      <c r="C443" s="2"/>
      <c r="D443" s="2"/>
      <c r="E443" s="2"/>
      <c r="F443" s="2"/>
      <c r="G443" s="2"/>
      <c r="H443" s="2"/>
      <c r="I443" s="11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customHeight="1" ht="14.25">
      <c r="A444" s="2"/>
      <c r="B444" s="2"/>
      <c r="C444" s="2"/>
      <c r="D444" s="2"/>
      <c r="E444" s="2"/>
      <c r="F444" s="2"/>
      <c r="G444" s="2"/>
      <c r="H444" s="2"/>
      <c r="I444" s="11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customHeight="1" ht="14.25">
      <c r="A445" s="2"/>
      <c r="B445" s="2"/>
      <c r="C445" s="2"/>
      <c r="D445" s="2"/>
      <c r="E445" s="2"/>
      <c r="F445" s="2"/>
      <c r="G445" s="2"/>
      <c r="H445" s="2"/>
      <c r="I445" s="11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customHeight="1" ht="14.25">
      <c r="A446" s="2"/>
      <c r="B446" s="2"/>
      <c r="C446" s="2"/>
      <c r="D446" s="2"/>
      <c r="E446" s="2"/>
      <c r="F446" s="2"/>
      <c r="G446" s="2"/>
      <c r="H446" s="2"/>
      <c r="I446" s="11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customHeight="1" ht="14.25">
      <c r="A447" s="2"/>
      <c r="B447" s="2"/>
      <c r="C447" s="2"/>
      <c r="D447" s="2"/>
      <c r="E447" s="2"/>
      <c r="F447" s="2"/>
      <c r="G447" s="2"/>
      <c r="H447" s="2"/>
      <c r="I447" s="11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customHeight="1" ht="14.25">
      <c r="A448" s="2"/>
      <c r="B448" s="2"/>
      <c r="C448" s="2"/>
      <c r="D448" s="2"/>
      <c r="E448" s="2"/>
      <c r="F448" s="2"/>
      <c r="G448" s="2"/>
      <c r="H448" s="2"/>
      <c r="I448" s="11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customHeight="1" ht="14.25">
      <c r="A449" s="2"/>
      <c r="B449" s="2"/>
      <c r="C449" s="2"/>
      <c r="D449" s="2"/>
      <c r="E449" s="2"/>
      <c r="F449" s="2"/>
      <c r="G449" s="2"/>
      <c r="H449" s="2"/>
      <c r="I449" s="11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customHeight="1" ht="14.25">
      <c r="A450" s="2"/>
      <c r="B450" s="2"/>
      <c r="C450" s="2"/>
      <c r="D450" s="2"/>
      <c r="E450" s="2"/>
      <c r="F450" s="2"/>
      <c r="G450" s="2"/>
      <c r="H450" s="2"/>
      <c r="I450" s="11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customHeight="1" ht="14.25">
      <c r="A451" s="2"/>
      <c r="B451" s="2"/>
      <c r="C451" s="2"/>
      <c r="D451" s="2"/>
      <c r="E451" s="2"/>
      <c r="F451" s="2"/>
      <c r="G451" s="2"/>
      <c r="H451" s="2"/>
      <c r="I451" s="11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customHeight="1" ht="14.25">
      <c r="A452" s="2"/>
      <c r="B452" s="2"/>
      <c r="C452" s="2"/>
      <c r="D452" s="2"/>
      <c r="E452" s="2"/>
      <c r="F452" s="2"/>
      <c r="G452" s="2"/>
      <c r="H452" s="2"/>
      <c r="I452" s="11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customHeight="1" ht="14.25">
      <c r="A453" s="2"/>
      <c r="B453" s="2"/>
      <c r="C453" s="2"/>
      <c r="D453" s="2"/>
      <c r="E453" s="2"/>
      <c r="F453" s="2"/>
      <c r="G453" s="2"/>
      <c r="H453" s="2"/>
      <c r="I453" s="11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customHeight="1" ht="14.25">
      <c r="A454" s="2"/>
      <c r="B454" s="2"/>
      <c r="C454" s="2"/>
      <c r="D454" s="2"/>
      <c r="E454" s="2"/>
      <c r="F454" s="2"/>
      <c r="G454" s="2"/>
      <c r="H454" s="2"/>
      <c r="I454" s="11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customHeight="1" ht="14.25">
      <c r="A455" s="2"/>
      <c r="B455" s="2"/>
      <c r="C455" s="2"/>
      <c r="D455" s="2"/>
      <c r="E455" s="2"/>
      <c r="F455" s="2"/>
      <c r="G455" s="2"/>
      <c r="H455" s="2"/>
      <c r="I455" s="11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customHeight="1" ht="14.25">
      <c r="A456" s="2"/>
      <c r="B456" s="2"/>
      <c r="C456" s="2"/>
      <c r="D456" s="2"/>
      <c r="E456" s="2"/>
      <c r="F456" s="2"/>
      <c r="G456" s="2"/>
      <c r="H456" s="2"/>
      <c r="I456" s="11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customHeight="1" ht="14.25">
      <c r="A457" s="2"/>
      <c r="B457" s="2"/>
      <c r="C457" s="2"/>
      <c r="D457" s="2"/>
      <c r="E457" s="2"/>
      <c r="F457" s="2"/>
      <c r="G457" s="2"/>
      <c r="H457" s="2"/>
      <c r="I457" s="11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customHeight="1" ht="14.25">
      <c r="A458" s="2"/>
      <c r="B458" s="2"/>
      <c r="C458" s="2"/>
      <c r="D458" s="2"/>
      <c r="E458" s="2"/>
      <c r="F458" s="2"/>
      <c r="G458" s="2"/>
      <c r="H458" s="2"/>
      <c r="I458" s="11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customHeight="1" ht="14.25">
      <c r="A459" s="2"/>
      <c r="B459" s="2"/>
      <c r="C459" s="2"/>
      <c r="D459" s="2"/>
      <c r="E459" s="2"/>
      <c r="F459" s="2"/>
      <c r="G459" s="2"/>
      <c r="H459" s="2"/>
      <c r="I459" s="11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customHeight="1" ht="14.25">
      <c r="A460" s="2"/>
      <c r="B460" s="2"/>
      <c r="C460" s="2"/>
      <c r="D460" s="2"/>
      <c r="E460" s="2"/>
      <c r="F460" s="2"/>
      <c r="G460" s="2"/>
      <c r="H460" s="2"/>
      <c r="I460" s="11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customHeight="1" ht="14.25">
      <c r="A461" s="2"/>
      <c r="B461" s="2"/>
      <c r="C461" s="2"/>
      <c r="D461" s="2"/>
      <c r="E461" s="2"/>
      <c r="F461" s="2"/>
      <c r="G461" s="2"/>
      <c r="H461" s="2"/>
      <c r="I461" s="11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customHeight="1" ht="14.25">
      <c r="A462" s="2"/>
      <c r="B462" s="2"/>
      <c r="C462" s="2"/>
      <c r="D462" s="2"/>
      <c r="E462" s="2"/>
      <c r="F462" s="2"/>
      <c r="G462" s="2"/>
      <c r="H462" s="2"/>
      <c r="I462" s="11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customHeight="1" ht="14.25">
      <c r="A463" s="2"/>
      <c r="B463" s="2"/>
      <c r="C463" s="2"/>
      <c r="D463" s="2"/>
      <c r="E463" s="2"/>
      <c r="F463" s="2"/>
      <c r="G463" s="2"/>
      <c r="H463" s="2"/>
      <c r="I463" s="11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customHeight="1" ht="14.25">
      <c r="A464" s="2"/>
      <c r="B464" s="2"/>
      <c r="C464" s="2"/>
      <c r="D464" s="2"/>
      <c r="E464" s="2"/>
      <c r="F464" s="2"/>
      <c r="G464" s="2"/>
      <c r="H464" s="2"/>
      <c r="I464" s="11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customHeight="1" ht="14.25">
      <c r="A465" s="2"/>
      <c r="B465" s="2"/>
      <c r="C465" s="2"/>
      <c r="D465" s="2"/>
      <c r="E465" s="2"/>
      <c r="F465" s="2"/>
      <c r="G465" s="2"/>
      <c r="H465" s="2"/>
      <c r="I465" s="11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customHeight="1" ht="14.25">
      <c r="A466" s="2"/>
      <c r="B466" s="2"/>
      <c r="C466" s="2"/>
      <c r="D466" s="2"/>
      <c r="E466" s="2"/>
      <c r="F466" s="2"/>
      <c r="G466" s="2"/>
      <c r="H466" s="2"/>
      <c r="I466" s="11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customHeight="1" ht="14.25">
      <c r="A467" s="2"/>
      <c r="B467" s="2"/>
      <c r="C467" s="2"/>
      <c r="D467" s="2"/>
      <c r="E467" s="2"/>
      <c r="F467" s="2"/>
      <c r="G467" s="2"/>
      <c r="H467" s="2"/>
      <c r="I467" s="11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customHeight="1" ht="14.25">
      <c r="A468" s="2"/>
      <c r="B468" s="2"/>
      <c r="C468" s="2"/>
      <c r="D468" s="2"/>
      <c r="E468" s="2"/>
      <c r="F468" s="2"/>
      <c r="G468" s="2"/>
      <c r="H468" s="2"/>
      <c r="I468" s="11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customHeight="1" ht="14.25">
      <c r="A469" s="2"/>
      <c r="B469" s="2"/>
      <c r="C469" s="2"/>
      <c r="D469" s="2"/>
      <c r="E469" s="2"/>
      <c r="F469" s="2"/>
      <c r="G469" s="2"/>
      <c r="H469" s="2"/>
      <c r="I469" s="11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customHeight="1" ht="14.25">
      <c r="A470" s="2"/>
      <c r="B470" s="2"/>
      <c r="C470" s="2"/>
      <c r="D470" s="2"/>
      <c r="E470" s="2"/>
      <c r="F470" s="2"/>
      <c r="G470" s="2"/>
      <c r="H470" s="2"/>
      <c r="I470" s="11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customHeight="1" ht="14.25">
      <c r="A471" s="2"/>
      <c r="B471" s="2"/>
      <c r="C471" s="2"/>
      <c r="D471" s="2"/>
      <c r="E471" s="2"/>
      <c r="F471" s="2"/>
      <c r="G471" s="2"/>
      <c r="H471" s="2"/>
      <c r="I471" s="11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customHeight="1" ht="14.25">
      <c r="A472" s="2"/>
      <c r="B472" s="2"/>
      <c r="C472" s="2"/>
      <c r="D472" s="2"/>
      <c r="E472" s="2"/>
      <c r="F472" s="2"/>
      <c r="G472" s="2"/>
      <c r="H472" s="2"/>
      <c r="I472" s="11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customHeight="1" ht="14.25">
      <c r="A473" s="2"/>
      <c r="B473" s="2"/>
      <c r="C473" s="2"/>
      <c r="D473" s="2"/>
      <c r="E473" s="2"/>
      <c r="F473" s="2"/>
      <c r="G473" s="2"/>
      <c r="H473" s="2"/>
      <c r="I473" s="11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customHeight="1" ht="14.25">
      <c r="A474" s="2"/>
      <c r="B474" s="2"/>
      <c r="C474" s="2"/>
      <c r="D474" s="2"/>
      <c r="E474" s="2"/>
      <c r="F474" s="2"/>
      <c r="G474" s="2"/>
      <c r="H474" s="2"/>
      <c r="I474" s="11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customHeight="1" ht="14.25">
      <c r="A475" s="2"/>
      <c r="B475" s="2"/>
      <c r="C475" s="2"/>
      <c r="D475" s="2"/>
      <c r="E475" s="2"/>
      <c r="F475" s="2"/>
      <c r="G475" s="2"/>
      <c r="H475" s="2"/>
      <c r="I475" s="11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customHeight="1" ht="14.25">
      <c r="A476" s="2"/>
      <c r="B476" s="2"/>
      <c r="C476" s="2"/>
      <c r="D476" s="2"/>
      <c r="E476" s="2"/>
      <c r="F476" s="2"/>
      <c r="G476" s="2"/>
      <c r="H476" s="2"/>
      <c r="I476" s="11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customHeight="1" ht="14.25">
      <c r="A477" s="2"/>
      <c r="B477" s="2"/>
      <c r="C477" s="2"/>
      <c r="D477" s="2"/>
      <c r="E477" s="2"/>
      <c r="F477" s="2"/>
      <c r="G477" s="2"/>
      <c r="H477" s="2"/>
      <c r="I477" s="11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customHeight="1" ht="14.25">
      <c r="A478" s="2"/>
      <c r="B478" s="2"/>
      <c r="C478" s="2"/>
      <c r="D478" s="2"/>
      <c r="E478" s="2"/>
      <c r="F478" s="2"/>
      <c r="G478" s="2"/>
      <c r="H478" s="2"/>
      <c r="I478" s="11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customHeight="1" ht="14.25">
      <c r="A479" s="2"/>
      <c r="B479" s="2"/>
      <c r="C479" s="2"/>
      <c r="D479" s="2"/>
      <c r="E479" s="2"/>
      <c r="F479" s="2"/>
      <c r="G479" s="2"/>
      <c r="H479" s="2"/>
      <c r="I479" s="11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customHeight="1" ht="14.25">
      <c r="A480" s="2"/>
      <c r="B480" s="2"/>
      <c r="C480" s="2"/>
      <c r="D480" s="2"/>
      <c r="E480" s="2"/>
      <c r="F480" s="2"/>
      <c r="G480" s="2"/>
      <c r="H480" s="2"/>
      <c r="I480" s="11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customHeight="1" ht="14.25">
      <c r="A481" s="2"/>
      <c r="B481" s="2"/>
      <c r="C481" s="2"/>
      <c r="D481" s="2"/>
      <c r="E481" s="2"/>
      <c r="F481" s="2"/>
      <c r="G481" s="2"/>
      <c r="H481" s="2"/>
      <c r="I481" s="11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customHeight="1" ht="14.25">
      <c r="A482" s="2"/>
      <c r="B482" s="2"/>
      <c r="C482" s="2"/>
      <c r="D482" s="2"/>
      <c r="E482" s="2"/>
      <c r="F482" s="2"/>
      <c r="G482" s="2"/>
      <c r="H482" s="2"/>
      <c r="I482" s="11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customHeight="1" ht="14.25">
      <c r="A483" s="2"/>
      <c r="B483" s="2"/>
      <c r="C483" s="2"/>
      <c r="D483" s="2"/>
      <c r="E483" s="2"/>
      <c r="F483" s="2"/>
      <c r="G483" s="2"/>
      <c r="H483" s="2"/>
      <c r="I483" s="11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customHeight="1" ht="14.25">
      <c r="A484" s="2"/>
      <c r="B484" s="2"/>
      <c r="C484" s="2"/>
      <c r="D484" s="2"/>
      <c r="E484" s="2"/>
      <c r="F484" s="2"/>
      <c r="G484" s="2"/>
      <c r="H484" s="2"/>
      <c r="I484" s="11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customHeight="1" ht="14.25">
      <c r="A485" s="2"/>
      <c r="B485" s="2"/>
      <c r="C485" s="2"/>
      <c r="D485" s="2"/>
      <c r="E485" s="2"/>
      <c r="F485" s="2"/>
      <c r="G485" s="2"/>
      <c r="H485" s="2"/>
      <c r="I485" s="11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customHeight="1" ht="14.25">
      <c r="A486" s="2"/>
      <c r="B486" s="2"/>
      <c r="C486" s="2"/>
      <c r="D486" s="2"/>
      <c r="E486" s="2"/>
      <c r="F486" s="2"/>
      <c r="G486" s="2"/>
      <c r="H486" s="2"/>
      <c r="I486" s="11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customHeight="1" ht="14.25">
      <c r="A487" s="2"/>
      <c r="B487" s="2"/>
      <c r="C487" s="2"/>
      <c r="D487" s="2"/>
      <c r="E487" s="2"/>
      <c r="F487" s="2"/>
      <c r="G487" s="2"/>
      <c r="H487" s="2"/>
      <c r="I487" s="11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customHeight="1" ht="14.25">
      <c r="A488" s="2"/>
      <c r="B488" s="2"/>
      <c r="C488" s="2"/>
      <c r="D488" s="2"/>
      <c r="E488" s="2"/>
      <c r="F488" s="2"/>
      <c r="G488" s="2"/>
      <c r="H488" s="2"/>
      <c r="I488" s="11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customHeight="1" ht="14.25">
      <c r="A489" s="2"/>
      <c r="B489" s="2"/>
      <c r="C489" s="2"/>
      <c r="D489" s="2"/>
      <c r="E489" s="2"/>
      <c r="F489" s="2"/>
      <c r="G489" s="2"/>
      <c r="H489" s="2"/>
      <c r="I489" s="11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customHeight="1" ht="14.25">
      <c r="A490" s="2"/>
      <c r="B490" s="2"/>
      <c r="C490" s="2"/>
      <c r="D490" s="2"/>
      <c r="E490" s="2"/>
      <c r="F490" s="2"/>
      <c r="G490" s="2"/>
      <c r="H490" s="2"/>
      <c r="I490" s="11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customHeight="1" ht="14.25">
      <c r="A491" s="2"/>
      <c r="B491" s="2"/>
      <c r="C491" s="2"/>
      <c r="D491" s="2"/>
      <c r="E491" s="2"/>
      <c r="F491" s="2"/>
      <c r="G491" s="2"/>
      <c r="H491" s="2"/>
      <c r="I491" s="11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customHeight="1" ht="14.25">
      <c r="A492" s="2"/>
      <c r="B492" s="2"/>
      <c r="C492" s="2"/>
      <c r="D492" s="2"/>
      <c r="E492" s="2"/>
      <c r="F492" s="2"/>
      <c r="G492" s="2"/>
      <c r="H492" s="2"/>
      <c r="I492" s="11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customHeight="1" ht="14.25">
      <c r="A493" s="2"/>
      <c r="B493" s="2"/>
      <c r="C493" s="2"/>
      <c r="D493" s="2"/>
      <c r="E493" s="2"/>
      <c r="F493" s="2"/>
      <c r="G493" s="2"/>
      <c r="H493" s="2"/>
      <c r="I493" s="11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customHeight="1" ht="14.25">
      <c r="A494" s="2"/>
      <c r="B494" s="2"/>
      <c r="C494" s="2"/>
      <c r="D494" s="2"/>
      <c r="E494" s="2"/>
      <c r="F494" s="2"/>
      <c r="G494" s="2"/>
      <c r="H494" s="2"/>
      <c r="I494" s="11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customHeight="1" ht="14.25">
      <c r="A495" s="2"/>
      <c r="B495" s="2"/>
      <c r="C495" s="2"/>
      <c r="D495" s="2"/>
      <c r="E495" s="2"/>
      <c r="F495" s="2"/>
      <c r="G495" s="2"/>
      <c r="H495" s="2"/>
      <c r="I495" s="11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customHeight="1" ht="14.25">
      <c r="A496" s="2"/>
      <c r="B496" s="2"/>
      <c r="C496" s="2"/>
      <c r="D496" s="2"/>
      <c r="E496" s="2"/>
      <c r="F496" s="2"/>
      <c r="G496" s="2"/>
      <c r="H496" s="2"/>
      <c r="I496" s="11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customHeight="1" ht="14.25">
      <c r="A497" s="2"/>
      <c r="B497" s="2"/>
      <c r="C497" s="2"/>
      <c r="D497" s="2"/>
      <c r="E497" s="2"/>
      <c r="F497" s="2"/>
      <c r="G497" s="2"/>
      <c r="H497" s="2"/>
      <c r="I497" s="11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customHeight="1" ht="14.25">
      <c r="A498" s="2"/>
      <c r="B498" s="2"/>
      <c r="C498" s="2"/>
      <c r="D498" s="2"/>
      <c r="E498" s="2"/>
      <c r="F498" s="2"/>
      <c r="G498" s="2"/>
      <c r="H498" s="2"/>
      <c r="I498" s="11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customHeight="1" ht="14.25">
      <c r="A499" s="2"/>
      <c r="B499" s="2"/>
      <c r="C499" s="2"/>
      <c r="D499" s="2"/>
      <c r="E499" s="2"/>
      <c r="F499" s="2"/>
      <c r="G499" s="2"/>
      <c r="H499" s="2"/>
      <c r="I499" s="11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customHeight="1" ht="14.25">
      <c r="A500" s="2"/>
      <c r="B500" s="2"/>
      <c r="C500" s="2"/>
      <c r="D500" s="2"/>
      <c r="E500" s="2"/>
      <c r="F500" s="2"/>
      <c r="G500" s="2"/>
      <c r="H500" s="2"/>
      <c r="I500" s="11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customHeight="1" ht="14.25">
      <c r="A501" s="2"/>
      <c r="B501" s="2"/>
      <c r="C501" s="2"/>
      <c r="D501" s="2"/>
      <c r="E501" s="2"/>
      <c r="F501" s="2"/>
      <c r="G501" s="2"/>
      <c r="H501" s="2"/>
      <c r="I501" s="11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customHeight="1" ht="14.25">
      <c r="A502" s="2"/>
      <c r="B502" s="2"/>
      <c r="C502" s="2"/>
      <c r="D502" s="2"/>
      <c r="E502" s="2"/>
      <c r="F502" s="2"/>
      <c r="G502" s="2"/>
      <c r="H502" s="2"/>
      <c r="I502" s="11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customHeight="1" ht="14.25">
      <c r="A503" s="2"/>
      <c r="B503" s="2"/>
      <c r="C503" s="2"/>
      <c r="D503" s="2"/>
      <c r="E503" s="2"/>
      <c r="F503" s="2"/>
      <c r="G503" s="2"/>
      <c r="H503" s="2"/>
      <c r="I503" s="11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customHeight="1" ht="14.25">
      <c r="A504" s="2"/>
      <c r="B504" s="2"/>
      <c r="C504" s="2"/>
      <c r="D504" s="2"/>
      <c r="E504" s="2"/>
      <c r="F504" s="2"/>
      <c r="G504" s="2"/>
      <c r="H504" s="2"/>
      <c r="I504" s="11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customHeight="1" ht="14.25">
      <c r="A505" s="2"/>
      <c r="B505" s="2"/>
      <c r="C505" s="2"/>
      <c r="D505" s="2"/>
      <c r="E505" s="2"/>
      <c r="F505" s="2"/>
      <c r="G505" s="2"/>
      <c r="H505" s="2"/>
      <c r="I505" s="11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customHeight="1" ht="14.25">
      <c r="A506" s="2"/>
      <c r="B506" s="2"/>
      <c r="C506" s="2"/>
      <c r="D506" s="2"/>
      <c r="E506" s="2"/>
      <c r="F506" s="2"/>
      <c r="G506" s="2"/>
      <c r="H506" s="2"/>
      <c r="I506" s="11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customHeight="1" ht="14.25">
      <c r="A507" s="2"/>
      <c r="B507" s="2"/>
      <c r="C507" s="2"/>
      <c r="D507" s="2"/>
      <c r="E507" s="2"/>
      <c r="F507" s="2"/>
      <c r="G507" s="2"/>
      <c r="H507" s="2"/>
      <c r="I507" s="11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customHeight="1" ht="14.25">
      <c r="A508" s="2"/>
      <c r="B508" s="2"/>
      <c r="C508" s="2"/>
      <c r="D508" s="2"/>
      <c r="E508" s="2"/>
      <c r="F508" s="2"/>
      <c r="G508" s="2"/>
      <c r="H508" s="2"/>
      <c r="I508" s="11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customHeight="1" ht="14.25">
      <c r="A509" s="2"/>
      <c r="B509" s="2"/>
      <c r="C509" s="2"/>
      <c r="D509" s="2"/>
      <c r="E509" s="2"/>
      <c r="F509" s="2"/>
      <c r="G509" s="2"/>
      <c r="H509" s="2"/>
      <c r="I509" s="11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customHeight="1" ht="14.25">
      <c r="A510" s="2"/>
      <c r="B510" s="2"/>
      <c r="C510" s="2"/>
      <c r="D510" s="2"/>
      <c r="E510" s="2"/>
      <c r="F510" s="2"/>
      <c r="G510" s="2"/>
      <c r="H510" s="2"/>
      <c r="I510" s="11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customHeight="1" ht="14.25">
      <c r="A511" s="2"/>
      <c r="B511" s="2"/>
      <c r="C511" s="2"/>
      <c r="D511" s="2"/>
      <c r="E511" s="2"/>
      <c r="F511" s="2"/>
      <c r="G511" s="2"/>
      <c r="H511" s="2"/>
      <c r="I511" s="11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customHeight="1" ht="14.25">
      <c r="A512" s="2"/>
      <c r="B512" s="2"/>
      <c r="C512" s="2"/>
      <c r="D512" s="2"/>
      <c r="E512" s="2"/>
      <c r="F512" s="2"/>
      <c r="G512" s="2"/>
      <c r="H512" s="2"/>
      <c r="I512" s="11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customHeight="1" ht="14.25">
      <c r="A513" s="2"/>
      <c r="B513" s="2"/>
      <c r="C513" s="2"/>
      <c r="D513" s="2"/>
      <c r="E513" s="2"/>
      <c r="F513" s="2"/>
      <c r="G513" s="2"/>
      <c r="H513" s="2"/>
      <c r="I513" s="11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customHeight="1" ht="14.25">
      <c r="A514" s="2"/>
      <c r="B514" s="2"/>
      <c r="C514" s="2"/>
      <c r="D514" s="2"/>
      <c r="E514" s="2"/>
      <c r="F514" s="2"/>
      <c r="G514" s="2"/>
      <c r="H514" s="2"/>
      <c r="I514" s="11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customHeight="1" ht="14.25">
      <c r="A515" s="2"/>
      <c r="B515" s="2"/>
      <c r="C515" s="2"/>
      <c r="D515" s="2"/>
      <c r="E515" s="2"/>
      <c r="F515" s="2"/>
      <c r="G515" s="2"/>
      <c r="H515" s="2"/>
      <c r="I515" s="11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customHeight="1" ht="14.25">
      <c r="A516" s="2"/>
      <c r="B516" s="2"/>
      <c r="C516" s="2"/>
      <c r="D516" s="2"/>
      <c r="E516" s="2"/>
      <c r="F516" s="2"/>
      <c r="G516" s="2"/>
      <c r="H516" s="2"/>
      <c r="I516" s="11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customHeight="1" ht="14.25">
      <c r="A517" s="2"/>
      <c r="B517" s="2"/>
      <c r="C517" s="2"/>
      <c r="D517" s="2"/>
      <c r="E517" s="2"/>
      <c r="F517" s="2"/>
      <c r="G517" s="2"/>
      <c r="H517" s="2"/>
      <c r="I517" s="11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customHeight="1" ht="14.25">
      <c r="A518" s="2"/>
      <c r="B518" s="2"/>
      <c r="C518" s="2"/>
      <c r="D518" s="2"/>
      <c r="E518" s="2"/>
      <c r="F518" s="2"/>
      <c r="G518" s="2"/>
      <c r="H518" s="2"/>
      <c r="I518" s="11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customHeight="1" ht="14.25">
      <c r="A519" s="2"/>
      <c r="B519" s="2"/>
      <c r="C519" s="2"/>
      <c r="D519" s="2"/>
      <c r="E519" s="2"/>
      <c r="F519" s="2"/>
      <c r="G519" s="2"/>
      <c r="H519" s="2"/>
      <c r="I519" s="11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customHeight="1" ht="14.25">
      <c r="A520" s="2"/>
      <c r="B520" s="2"/>
      <c r="C520" s="2"/>
      <c r="D520" s="2"/>
      <c r="E520" s="2"/>
      <c r="F520" s="2"/>
      <c r="G520" s="2"/>
      <c r="H520" s="2"/>
      <c r="I520" s="11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customHeight="1" ht="14.25">
      <c r="A521" s="2"/>
      <c r="B521" s="2"/>
      <c r="C521" s="2"/>
      <c r="D521" s="2"/>
      <c r="E521" s="2"/>
      <c r="F521" s="2"/>
      <c r="G521" s="2"/>
      <c r="H521" s="2"/>
      <c r="I521" s="11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customHeight="1" ht="14.25">
      <c r="A522" s="2"/>
      <c r="B522" s="2"/>
      <c r="C522" s="2"/>
      <c r="D522" s="2"/>
      <c r="E522" s="2"/>
      <c r="F522" s="2"/>
      <c r="G522" s="2"/>
      <c r="H522" s="2"/>
      <c r="I522" s="11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customHeight="1" ht="14.25">
      <c r="A523" s="2"/>
      <c r="B523" s="2"/>
      <c r="C523" s="2"/>
      <c r="D523" s="2"/>
      <c r="E523" s="2"/>
      <c r="F523" s="2"/>
      <c r="G523" s="2"/>
      <c r="H523" s="2"/>
      <c r="I523" s="11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customHeight="1" ht="14.25">
      <c r="A524" s="2"/>
      <c r="B524" s="2"/>
      <c r="C524" s="2"/>
      <c r="D524" s="2"/>
      <c r="E524" s="2"/>
      <c r="F524" s="2"/>
      <c r="G524" s="2"/>
      <c r="H524" s="2"/>
      <c r="I524" s="11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customHeight="1" ht="14.25">
      <c r="A525" s="2"/>
      <c r="B525" s="2"/>
      <c r="C525" s="2"/>
      <c r="D525" s="2"/>
      <c r="E525" s="2"/>
      <c r="F525" s="2"/>
      <c r="G525" s="2"/>
      <c r="H525" s="2"/>
      <c r="I525" s="11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customHeight="1" ht="14.25">
      <c r="A526" s="2"/>
      <c r="B526" s="2"/>
      <c r="C526" s="2"/>
      <c r="D526" s="2"/>
      <c r="E526" s="2"/>
      <c r="F526" s="2"/>
      <c r="G526" s="2"/>
      <c r="H526" s="2"/>
      <c r="I526" s="11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customHeight="1" ht="14.25">
      <c r="A527" s="2"/>
      <c r="B527" s="2"/>
      <c r="C527" s="2"/>
      <c r="D527" s="2"/>
      <c r="E527" s="2"/>
      <c r="F527" s="2"/>
      <c r="G527" s="2"/>
      <c r="H527" s="2"/>
      <c r="I527" s="11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customHeight="1" ht="14.25">
      <c r="A528" s="2"/>
      <c r="B528" s="2"/>
      <c r="C528" s="2"/>
      <c r="D528" s="2"/>
      <c r="E528" s="2"/>
      <c r="F528" s="2"/>
      <c r="G528" s="2"/>
      <c r="H528" s="2"/>
      <c r="I528" s="11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customHeight="1" ht="14.25">
      <c r="A529" s="2"/>
      <c r="B529" s="2"/>
      <c r="C529" s="2"/>
      <c r="D529" s="2"/>
      <c r="E529" s="2"/>
      <c r="F529" s="2"/>
      <c r="G529" s="2"/>
      <c r="H529" s="2"/>
      <c r="I529" s="11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customHeight="1" ht="14.25">
      <c r="A530" s="2"/>
      <c r="B530" s="2"/>
      <c r="C530" s="2"/>
      <c r="D530" s="2"/>
      <c r="E530" s="2"/>
      <c r="F530" s="2"/>
      <c r="G530" s="2"/>
      <c r="H530" s="2"/>
      <c r="I530" s="11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customHeight="1" ht="14.25">
      <c r="A531" s="2"/>
      <c r="B531" s="2"/>
      <c r="C531" s="2"/>
      <c r="D531" s="2"/>
      <c r="E531" s="2"/>
      <c r="F531" s="2"/>
      <c r="G531" s="2"/>
      <c r="H531" s="2"/>
      <c r="I531" s="11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customHeight="1" ht="14.25">
      <c r="A532" s="2"/>
      <c r="B532" s="2"/>
      <c r="C532" s="2"/>
      <c r="D532" s="2"/>
      <c r="E532" s="2"/>
      <c r="F532" s="2"/>
      <c r="G532" s="2"/>
      <c r="H532" s="2"/>
      <c r="I532" s="11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customHeight="1" ht="14.25">
      <c r="A533" s="2"/>
      <c r="B533" s="2"/>
      <c r="C533" s="2"/>
      <c r="D533" s="2"/>
      <c r="E533" s="2"/>
      <c r="F533" s="2"/>
      <c r="G533" s="2"/>
      <c r="H533" s="2"/>
      <c r="I533" s="11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customHeight="1" ht="14.25">
      <c r="A534" s="2"/>
      <c r="B534" s="2"/>
      <c r="C534" s="2"/>
      <c r="D534" s="2"/>
      <c r="E534" s="2"/>
      <c r="F534" s="2"/>
      <c r="G534" s="2"/>
      <c r="H534" s="2"/>
      <c r="I534" s="11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customHeight="1" ht="14.25">
      <c r="A535" s="2"/>
      <c r="B535" s="2"/>
      <c r="C535" s="2"/>
      <c r="D535" s="2"/>
      <c r="E535" s="2"/>
      <c r="F535" s="2"/>
      <c r="G535" s="2"/>
      <c r="H535" s="2"/>
      <c r="I535" s="11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customHeight="1" ht="14.25">
      <c r="A536" s="2"/>
      <c r="B536" s="2"/>
      <c r="C536" s="2"/>
      <c r="D536" s="2"/>
      <c r="E536" s="2"/>
      <c r="F536" s="2"/>
      <c r="G536" s="2"/>
      <c r="H536" s="2"/>
      <c r="I536" s="11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customHeight="1" ht="14.25">
      <c r="A537" s="2"/>
      <c r="B537" s="2"/>
      <c r="C537" s="2"/>
      <c r="D537" s="2"/>
      <c r="E537" s="2"/>
      <c r="F537" s="2"/>
      <c r="G537" s="2"/>
      <c r="H537" s="2"/>
      <c r="I537" s="11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customHeight="1" ht="14.25">
      <c r="A538" s="2"/>
      <c r="B538" s="2"/>
      <c r="C538" s="2"/>
      <c r="D538" s="2"/>
      <c r="E538" s="2"/>
      <c r="F538" s="2"/>
      <c r="G538" s="2"/>
      <c r="H538" s="2"/>
      <c r="I538" s="11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customHeight="1" ht="14.25">
      <c r="A539" s="2"/>
      <c r="B539" s="2"/>
      <c r="C539" s="2"/>
      <c r="D539" s="2"/>
      <c r="E539" s="2"/>
      <c r="F539" s="2"/>
      <c r="G539" s="2"/>
      <c r="H539" s="2"/>
      <c r="I539" s="11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customHeight="1" ht="14.25">
      <c r="A540" s="2"/>
      <c r="B540" s="2"/>
      <c r="C540" s="2"/>
      <c r="D540" s="2"/>
      <c r="E540" s="2"/>
      <c r="F540" s="2"/>
      <c r="G540" s="2"/>
      <c r="H540" s="2"/>
      <c r="I540" s="11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customHeight="1" ht="14.25">
      <c r="A541" s="2"/>
      <c r="B541" s="2"/>
      <c r="C541" s="2"/>
      <c r="D541" s="2"/>
      <c r="E541" s="2"/>
      <c r="F541" s="2"/>
      <c r="G541" s="2"/>
      <c r="H541" s="2"/>
      <c r="I541" s="11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customHeight="1" ht="14.25">
      <c r="A542" s="2"/>
      <c r="B542" s="2"/>
      <c r="C542" s="2"/>
      <c r="D542" s="2"/>
      <c r="E542" s="2"/>
      <c r="F542" s="2"/>
      <c r="G542" s="2"/>
      <c r="H542" s="2"/>
      <c r="I542" s="11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customHeight="1" ht="14.25">
      <c r="A543" s="2"/>
      <c r="B543" s="2"/>
      <c r="C543" s="2"/>
      <c r="D543" s="2"/>
      <c r="E543" s="2"/>
      <c r="F543" s="2"/>
      <c r="G543" s="2"/>
      <c r="H543" s="2"/>
      <c r="I543" s="11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customHeight="1" ht="14.25">
      <c r="A544" s="2"/>
      <c r="B544" s="2"/>
      <c r="C544" s="2"/>
      <c r="D544" s="2"/>
      <c r="E544" s="2"/>
      <c r="F544" s="2"/>
      <c r="G544" s="2"/>
      <c r="H544" s="2"/>
      <c r="I544" s="11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customHeight="1" ht="14.25">
      <c r="A545" s="2"/>
      <c r="B545" s="2"/>
      <c r="C545" s="2"/>
      <c r="D545" s="2"/>
      <c r="E545" s="2"/>
      <c r="F545" s="2"/>
      <c r="G545" s="2"/>
      <c r="H545" s="2"/>
      <c r="I545" s="11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customHeight="1" ht="14.25">
      <c r="A546" s="2"/>
      <c r="B546" s="2"/>
      <c r="C546" s="2"/>
      <c r="D546" s="2"/>
      <c r="E546" s="2"/>
      <c r="F546" s="2"/>
      <c r="G546" s="2"/>
      <c r="H546" s="2"/>
      <c r="I546" s="11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customHeight="1" ht="14.25">
      <c r="A547" s="2"/>
      <c r="B547" s="2"/>
      <c r="C547" s="2"/>
      <c r="D547" s="2"/>
      <c r="E547" s="2"/>
      <c r="F547" s="2"/>
      <c r="G547" s="2"/>
      <c r="H547" s="2"/>
      <c r="I547" s="11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customHeight="1" ht="14.25">
      <c r="A548" s="2"/>
      <c r="B548" s="2"/>
      <c r="C548" s="2"/>
      <c r="D548" s="2"/>
      <c r="E548" s="2"/>
      <c r="F548" s="2"/>
      <c r="G548" s="2"/>
      <c r="H548" s="2"/>
      <c r="I548" s="11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customHeight="1" ht="14.25">
      <c r="A549" s="2"/>
      <c r="B549" s="2"/>
      <c r="C549" s="2"/>
      <c r="D549" s="2"/>
      <c r="E549" s="2"/>
      <c r="F549" s="2"/>
      <c r="G549" s="2"/>
      <c r="H549" s="2"/>
      <c r="I549" s="11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customHeight="1" ht="14.25">
      <c r="A550" s="2"/>
      <c r="B550" s="2"/>
      <c r="C550" s="2"/>
      <c r="D550" s="2"/>
      <c r="E550" s="2"/>
      <c r="F550" s="2"/>
      <c r="G550" s="2"/>
      <c r="H550" s="2"/>
      <c r="I550" s="11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customHeight="1" ht="14.25">
      <c r="A551" s="2"/>
      <c r="B551" s="2"/>
      <c r="C551" s="2"/>
      <c r="D551" s="2"/>
      <c r="E551" s="2"/>
      <c r="F551" s="2"/>
      <c r="G551" s="2"/>
      <c r="H551" s="2"/>
      <c r="I551" s="11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customHeight="1" ht="14.25">
      <c r="A552" s="2"/>
      <c r="B552" s="2"/>
      <c r="C552" s="2"/>
      <c r="D552" s="2"/>
      <c r="E552" s="2"/>
      <c r="F552" s="2"/>
      <c r="G552" s="2"/>
      <c r="H552" s="2"/>
      <c r="I552" s="11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customHeight="1" ht="14.25">
      <c r="A553" s="2"/>
      <c r="B553" s="2"/>
      <c r="C553" s="2"/>
      <c r="D553" s="2"/>
      <c r="E553" s="2"/>
      <c r="F553" s="2"/>
      <c r="G553" s="2"/>
      <c r="H553" s="2"/>
      <c r="I553" s="11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customHeight="1" ht="14.25">
      <c r="A554" s="2"/>
      <c r="B554" s="2"/>
      <c r="C554" s="2"/>
      <c r="D554" s="2"/>
      <c r="E554" s="2"/>
      <c r="F554" s="2"/>
      <c r="G554" s="2"/>
      <c r="H554" s="2"/>
      <c r="I554" s="11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customHeight="1" ht="14.25">
      <c r="A555" s="2"/>
      <c r="B555" s="2"/>
      <c r="C555" s="2"/>
      <c r="D555" s="2"/>
      <c r="E555" s="2"/>
      <c r="F555" s="2"/>
      <c r="G555" s="2"/>
      <c r="H555" s="2"/>
      <c r="I555" s="11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customHeight="1" ht="14.25">
      <c r="A556" s="2"/>
      <c r="B556" s="2"/>
      <c r="C556" s="2"/>
      <c r="D556" s="2"/>
      <c r="E556" s="2"/>
      <c r="F556" s="2"/>
      <c r="G556" s="2"/>
      <c r="H556" s="2"/>
      <c r="I556" s="11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customHeight="1" ht="14.25">
      <c r="A557" s="2"/>
      <c r="B557" s="2"/>
      <c r="C557" s="2"/>
      <c r="D557" s="2"/>
      <c r="E557" s="2"/>
      <c r="F557" s="2"/>
      <c r="G557" s="2"/>
      <c r="H557" s="2"/>
      <c r="I557" s="11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customHeight="1" ht="14.25">
      <c r="A558" s="2"/>
      <c r="B558" s="2"/>
      <c r="C558" s="2"/>
      <c r="D558" s="2"/>
      <c r="E558" s="2"/>
      <c r="F558" s="2"/>
      <c r="G558" s="2"/>
      <c r="H558" s="2"/>
      <c r="I558" s="11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customHeight="1" ht="14.25">
      <c r="A559" s="2"/>
      <c r="B559" s="2"/>
      <c r="C559" s="2"/>
      <c r="D559" s="2"/>
      <c r="E559" s="2"/>
      <c r="F559" s="2"/>
      <c r="G559" s="2"/>
      <c r="H559" s="2"/>
      <c r="I559" s="11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customHeight="1" ht="14.25">
      <c r="A560" s="2"/>
      <c r="B560" s="2"/>
      <c r="C560" s="2"/>
      <c r="D560" s="2"/>
      <c r="E560" s="2"/>
      <c r="F560" s="2"/>
      <c r="G560" s="2"/>
      <c r="H560" s="2"/>
      <c r="I560" s="11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customHeight="1" ht="14.25">
      <c r="A561" s="2"/>
      <c r="B561" s="2"/>
      <c r="C561" s="2"/>
      <c r="D561" s="2"/>
      <c r="E561" s="2"/>
      <c r="F561" s="2"/>
      <c r="G561" s="2"/>
      <c r="H561" s="2"/>
      <c r="I561" s="11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customHeight="1" ht="14.25">
      <c r="A562" s="2"/>
      <c r="B562" s="2"/>
      <c r="C562" s="2"/>
      <c r="D562" s="2"/>
      <c r="E562" s="2"/>
      <c r="F562" s="2"/>
      <c r="G562" s="2"/>
      <c r="H562" s="2"/>
      <c r="I562" s="11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customHeight="1" ht="14.25">
      <c r="A563" s="2"/>
      <c r="B563" s="2"/>
      <c r="C563" s="2"/>
      <c r="D563" s="2"/>
      <c r="E563" s="2"/>
      <c r="F563" s="2"/>
      <c r="G563" s="2"/>
      <c r="H563" s="2"/>
      <c r="I563" s="11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customHeight="1" ht="14.25">
      <c r="A564" s="2"/>
      <c r="B564" s="2"/>
      <c r="C564" s="2"/>
      <c r="D564" s="2"/>
      <c r="E564" s="2"/>
      <c r="F564" s="2"/>
      <c r="G564" s="2"/>
      <c r="H564" s="2"/>
      <c r="I564" s="11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customHeight="1" ht="14.25">
      <c r="A565" s="2"/>
      <c r="B565" s="2"/>
      <c r="C565" s="2"/>
      <c r="D565" s="2"/>
      <c r="E565" s="2"/>
      <c r="F565" s="2"/>
      <c r="G565" s="2"/>
      <c r="H565" s="2"/>
      <c r="I565" s="11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customHeight="1" ht="14.25">
      <c r="A566" s="2"/>
      <c r="B566" s="2"/>
      <c r="C566" s="2"/>
      <c r="D566" s="2"/>
      <c r="E566" s="2"/>
      <c r="F566" s="2"/>
      <c r="G566" s="2"/>
      <c r="H566" s="2"/>
      <c r="I566" s="11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customHeight="1" ht="14.25">
      <c r="A567" s="2"/>
      <c r="B567" s="2"/>
      <c r="C567" s="2"/>
      <c r="D567" s="2"/>
      <c r="E567" s="2"/>
      <c r="F567" s="2"/>
      <c r="G567" s="2"/>
      <c r="H567" s="2"/>
      <c r="I567" s="11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customHeight="1" ht="14.25">
      <c r="A568" s="2"/>
      <c r="B568" s="2"/>
      <c r="C568" s="2"/>
      <c r="D568" s="2"/>
      <c r="E568" s="2"/>
      <c r="F568" s="2"/>
      <c r="G568" s="2"/>
      <c r="H568" s="2"/>
      <c r="I568" s="11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customHeight="1" ht="14.25">
      <c r="A569" s="2"/>
      <c r="B569" s="2"/>
      <c r="C569" s="2"/>
      <c r="D569" s="2"/>
      <c r="E569" s="2"/>
      <c r="F569" s="2"/>
      <c r="G569" s="2"/>
      <c r="H569" s="2"/>
      <c r="I569" s="11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customHeight="1" ht="14.25">
      <c r="A570" s="2"/>
      <c r="B570" s="2"/>
      <c r="C570" s="2"/>
      <c r="D570" s="2"/>
      <c r="E570" s="2"/>
      <c r="F570" s="2"/>
      <c r="G570" s="2"/>
      <c r="H570" s="2"/>
      <c r="I570" s="11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customHeight="1" ht="14.25">
      <c r="A571" s="2"/>
      <c r="B571" s="2"/>
      <c r="C571" s="2"/>
      <c r="D571" s="2"/>
      <c r="E571" s="2"/>
      <c r="F571" s="2"/>
      <c r="G571" s="2"/>
      <c r="H571" s="2"/>
      <c r="I571" s="11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customHeight="1" ht="14.25">
      <c r="A572" s="2"/>
      <c r="B572" s="2"/>
      <c r="C572" s="2"/>
      <c r="D572" s="2"/>
      <c r="E572" s="2"/>
      <c r="F572" s="2"/>
      <c r="G572" s="2"/>
      <c r="H572" s="2"/>
      <c r="I572" s="11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customHeight="1" ht="14.25">
      <c r="A573" s="2"/>
      <c r="B573" s="2"/>
      <c r="C573" s="2"/>
      <c r="D573" s="2"/>
      <c r="E573" s="2"/>
      <c r="F573" s="2"/>
      <c r="G573" s="2"/>
      <c r="H573" s="2"/>
      <c r="I573" s="11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customHeight="1" ht="14.25">
      <c r="A574" s="2"/>
      <c r="B574" s="2"/>
      <c r="C574" s="2"/>
      <c r="D574" s="2"/>
      <c r="E574" s="2"/>
      <c r="F574" s="2"/>
      <c r="G574" s="2"/>
      <c r="H574" s="2"/>
      <c r="I574" s="11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customHeight="1" ht="14.25">
      <c r="A575" s="2"/>
      <c r="B575" s="2"/>
      <c r="C575" s="2"/>
      <c r="D575" s="2"/>
      <c r="E575" s="2"/>
      <c r="F575" s="2"/>
      <c r="G575" s="2"/>
      <c r="H575" s="2"/>
      <c r="I575" s="11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customHeight="1" ht="14.25">
      <c r="A576" s="2"/>
      <c r="B576" s="2"/>
      <c r="C576" s="2"/>
      <c r="D576" s="2"/>
      <c r="E576" s="2"/>
      <c r="F576" s="2"/>
      <c r="G576" s="2"/>
      <c r="H576" s="2"/>
      <c r="I576" s="11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customHeight="1" ht="14.25">
      <c r="A577" s="2"/>
      <c r="B577" s="2"/>
      <c r="C577" s="2"/>
      <c r="D577" s="2"/>
      <c r="E577" s="2"/>
      <c r="F577" s="2"/>
      <c r="G577" s="2"/>
      <c r="H577" s="2"/>
      <c r="I577" s="11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customHeight="1" ht="14.25">
      <c r="A578" s="2"/>
      <c r="B578" s="2"/>
      <c r="C578" s="2"/>
      <c r="D578" s="2"/>
      <c r="E578" s="2"/>
      <c r="F578" s="2"/>
      <c r="G578" s="2"/>
      <c r="H578" s="2"/>
      <c r="I578" s="11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customHeight="1" ht="14.25">
      <c r="A579" s="2"/>
      <c r="B579" s="2"/>
      <c r="C579" s="2"/>
      <c r="D579" s="2"/>
      <c r="E579" s="2"/>
      <c r="F579" s="2"/>
      <c r="G579" s="2"/>
      <c r="H579" s="2"/>
      <c r="I579" s="11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customHeight="1" ht="14.25">
      <c r="A580" s="2"/>
      <c r="B580" s="2"/>
      <c r="C580" s="2"/>
      <c r="D580" s="2"/>
      <c r="E580" s="2"/>
      <c r="F580" s="2"/>
      <c r="G580" s="2"/>
      <c r="H580" s="2"/>
      <c r="I580" s="11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customHeight="1" ht="14.25">
      <c r="A581" s="2"/>
      <c r="B581" s="2"/>
      <c r="C581" s="2"/>
      <c r="D581" s="2"/>
      <c r="E581" s="2"/>
      <c r="F581" s="2"/>
      <c r="G581" s="2"/>
      <c r="H581" s="2"/>
      <c r="I581" s="11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customHeight="1" ht="14.25">
      <c r="A582" s="2"/>
      <c r="B582" s="2"/>
      <c r="C582" s="2"/>
      <c r="D582" s="2"/>
      <c r="E582" s="2"/>
      <c r="F582" s="2"/>
      <c r="G582" s="2"/>
      <c r="H582" s="2"/>
      <c r="I582" s="11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customHeight="1" ht="14.25">
      <c r="A583" s="2"/>
      <c r="B583" s="2"/>
      <c r="C583" s="2"/>
      <c r="D583" s="2"/>
      <c r="E583" s="2"/>
      <c r="F583" s="2"/>
      <c r="G583" s="2"/>
      <c r="H583" s="2"/>
      <c r="I583" s="11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customHeight="1" ht="14.25">
      <c r="A584" s="2"/>
      <c r="B584" s="2"/>
      <c r="C584" s="2"/>
      <c r="D584" s="2"/>
      <c r="E584" s="2"/>
      <c r="F584" s="2"/>
      <c r="G584" s="2"/>
      <c r="H584" s="2"/>
      <c r="I584" s="11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customHeight="1" ht="14.25">
      <c r="A585" s="2"/>
      <c r="B585" s="2"/>
      <c r="C585" s="2"/>
      <c r="D585" s="2"/>
      <c r="E585" s="2"/>
      <c r="F585" s="2"/>
      <c r="G585" s="2"/>
      <c r="H585" s="2"/>
      <c r="I585" s="11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customHeight="1" ht="14.25">
      <c r="A586" s="2"/>
      <c r="B586" s="2"/>
      <c r="C586" s="2"/>
      <c r="D586" s="2"/>
      <c r="E586" s="2"/>
      <c r="F586" s="2"/>
      <c r="G586" s="2"/>
      <c r="H586" s="2"/>
      <c r="I586" s="11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customHeight="1" ht="14.25">
      <c r="A587" s="2"/>
      <c r="B587" s="2"/>
      <c r="C587" s="2"/>
      <c r="D587" s="2"/>
      <c r="E587" s="2"/>
      <c r="F587" s="2"/>
      <c r="G587" s="2"/>
      <c r="H587" s="2"/>
      <c r="I587" s="11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customHeight="1" ht="14.25">
      <c r="A588" s="2"/>
      <c r="B588" s="2"/>
      <c r="C588" s="2"/>
      <c r="D588" s="2"/>
      <c r="E588" s="2"/>
      <c r="F588" s="2"/>
      <c r="G588" s="2"/>
      <c r="H588" s="2"/>
      <c r="I588" s="11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customHeight="1" ht="14.25">
      <c r="A589" s="2"/>
      <c r="B589" s="2"/>
      <c r="C589" s="2"/>
      <c r="D589" s="2"/>
      <c r="E589" s="2"/>
      <c r="F589" s="2"/>
      <c r="G589" s="2"/>
      <c r="H589" s="2"/>
      <c r="I589" s="11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customHeight="1" ht="14.25">
      <c r="A590" s="2"/>
      <c r="B590" s="2"/>
      <c r="C590" s="2"/>
      <c r="D590" s="2"/>
      <c r="E590" s="2"/>
      <c r="F590" s="2"/>
      <c r="G590" s="2"/>
      <c r="H590" s="2"/>
      <c r="I590" s="11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customHeight="1" ht="14.25">
      <c r="A591" s="2"/>
      <c r="B591" s="2"/>
      <c r="C591" s="2"/>
      <c r="D591" s="2"/>
      <c r="E591" s="2"/>
      <c r="F591" s="2"/>
      <c r="G591" s="2"/>
      <c r="H591" s="2"/>
      <c r="I591" s="11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customHeight="1" ht="14.25">
      <c r="A592" s="2"/>
      <c r="B592" s="2"/>
      <c r="C592" s="2"/>
      <c r="D592" s="2"/>
      <c r="E592" s="2"/>
      <c r="F592" s="2"/>
      <c r="G592" s="2"/>
      <c r="H592" s="2"/>
      <c r="I592" s="11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customHeight="1" ht="14.25">
      <c r="A593" s="2"/>
      <c r="B593" s="2"/>
      <c r="C593" s="2"/>
      <c r="D593" s="2"/>
      <c r="E593" s="2"/>
      <c r="F593" s="2"/>
      <c r="G593" s="2"/>
      <c r="H593" s="2"/>
      <c r="I593" s="11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customHeight="1" ht="14.25">
      <c r="A594" s="2"/>
      <c r="B594" s="2"/>
      <c r="C594" s="2"/>
      <c r="D594" s="2"/>
      <c r="E594" s="2"/>
      <c r="F594" s="2"/>
      <c r="G594" s="2"/>
      <c r="H594" s="2"/>
      <c r="I594" s="11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customHeight="1" ht="14.25">
      <c r="A595" s="2"/>
      <c r="B595" s="2"/>
      <c r="C595" s="2"/>
      <c r="D595" s="2"/>
      <c r="E595" s="2"/>
      <c r="F595" s="2"/>
      <c r="G595" s="2"/>
      <c r="H595" s="2"/>
      <c r="I595" s="11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customHeight="1" ht="14.25">
      <c r="A596" s="2"/>
      <c r="B596" s="2"/>
      <c r="C596" s="2"/>
      <c r="D596" s="2"/>
      <c r="E596" s="2"/>
      <c r="F596" s="2"/>
      <c r="G596" s="2"/>
      <c r="H596" s="2"/>
      <c r="I596" s="11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customHeight="1" ht="14.25">
      <c r="A597" s="2"/>
      <c r="B597" s="2"/>
      <c r="C597" s="2"/>
      <c r="D597" s="2"/>
      <c r="E597" s="2"/>
      <c r="F597" s="2"/>
      <c r="G597" s="2"/>
      <c r="H597" s="2"/>
      <c r="I597" s="11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customHeight="1" ht="14.25">
      <c r="A598" s="2"/>
      <c r="B598" s="2"/>
      <c r="C598" s="2"/>
      <c r="D598" s="2"/>
      <c r="E598" s="2"/>
      <c r="F598" s="2"/>
      <c r="G598" s="2"/>
      <c r="H598" s="2"/>
      <c r="I598" s="11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customHeight="1" ht="14.25">
      <c r="A599" s="2"/>
      <c r="B599" s="2"/>
      <c r="C599" s="2"/>
      <c r="D599" s="2"/>
      <c r="E599" s="2"/>
      <c r="F599" s="2"/>
      <c r="G599" s="2"/>
      <c r="H599" s="2"/>
      <c r="I599" s="11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customHeight="1" ht="14.25">
      <c r="A600" s="2"/>
      <c r="B600" s="2"/>
      <c r="C600" s="2"/>
      <c r="D600" s="2"/>
      <c r="E600" s="2"/>
      <c r="F600" s="2"/>
      <c r="G600" s="2"/>
      <c r="H600" s="2"/>
      <c r="I600" s="11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customHeight="1" ht="14.25">
      <c r="A601" s="2"/>
      <c r="B601" s="2"/>
      <c r="C601" s="2"/>
      <c r="D601" s="2"/>
      <c r="E601" s="2"/>
      <c r="F601" s="2"/>
      <c r="G601" s="2"/>
      <c r="H601" s="2"/>
      <c r="I601" s="11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customHeight="1" ht="14.25">
      <c r="A602" s="2"/>
      <c r="B602" s="2"/>
      <c r="C602" s="2"/>
      <c r="D602" s="2"/>
      <c r="E602" s="2"/>
      <c r="F602" s="2"/>
      <c r="G602" s="2"/>
      <c r="H602" s="2"/>
      <c r="I602" s="11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customHeight="1" ht="14.25">
      <c r="A603" s="2"/>
      <c r="B603" s="2"/>
      <c r="C603" s="2"/>
      <c r="D603" s="2"/>
      <c r="E603" s="2"/>
      <c r="F603" s="2"/>
      <c r="G603" s="2"/>
      <c r="H603" s="2"/>
      <c r="I603" s="11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customHeight="1" ht="14.25">
      <c r="A604" s="2"/>
      <c r="B604" s="2"/>
      <c r="C604" s="2"/>
      <c r="D604" s="2"/>
      <c r="E604" s="2"/>
      <c r="F604" s="2"/>
      <c r="G604" s="2"/>
      <c r="H604" s="2"/>
      <c r="I604" s="11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customHeight="1" ht="14.25">
      <c r="A605" s="2"/>
      <c r="B605" s="2"/>
      <c r="C605" s="2"/>
      <c r="D605" s="2"/>
      <c r="E605" s="2"/>
      <c r="F605" s="2"/>
      <c r="G605" s="2"/>
      <c r="H605" s="2"/>
      <c r="I605" s="11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customHeight="1" ht="14.25">
      <c r="A606" s="2"/>
      <c r="B606" s="2"/>
      <c r="C606" s="2"/>
      <c r="D606" s="2"/>
      <c r="E606" s="2"/>
      <c r="F606" s="2"/>
      <c r="G606" s="2"/>
      <c r="H606" s="2"/>
      <c r="I606" s="11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customHeight="1" ht="14.25">
      <c r="A607" s="2"/>
      <c r="B607" s="2"/>
      <c r="C607" s="2"/>
      <c r="D607" s="2"/>
      <c r="E607" s="2"/>
      <c r="F607" s="2"/>
      <c r="G607" s="2"/>
      <c r="H607" s="2"/>
      <c r="I607" s="11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customHeight="1" ht="14.25">
      <c r="A608" s="2"/>
      <c r="B608" s="2"/>
      <c r="C608" s="2"/>
      <c r="D608" s="2"/>
      <c r="E608" s="2"/>
      <c r="F608" s="2"/>
      <c r="G608" s="2"/>
      <c r="H608" s="2"/>
      <c r="I608" s="11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customHeight="1" ht="14.25">
      <c r="A609" s="2"/>
      <c r="B609" s="2"/>
      <c r="C609" s="2"/>
      <c r="D609" s="2"/>
      <c r="E609" s="2"/>
      <c r="F609" s="2"/>
      <c r="G609" s="2"/>
      <c r="H609" s="2"/>
      <c r="I609" s="11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customHeight="1" ht="14.25">
      <c r="A610" s="2"/>
      <c r="B610" s="2"/>
      <c r="C610" s="2"/>
      <c r="D610" s="2"/>
      <c r="E610" s="2"/>
      <c r="F610" s="2"/>
      <c r="G610" s="2"/>
      <c r="H610" s="2"/>
      <c r="I610" s="11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customHeight="1" ht="14.25">
      <c r="A611" s="2"/>
      <c r="B611" s="2"/>
      <c r="C611" s="2"/>
      <c r="D611" s="2"/>
      <c r="E611" s="2"/>
      <c r="F611" s="2"/>
      <c r="G611" s="2"/>
      <c r="H611" s="2"/>
      <c r="I611" s="11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customHeight="1" ht="14.25">
      <c r="A612" s="2"/>
      <c r="B612" s="2"/>
      <c r="C612" s="2"/>
      <c r="D612" s="2"/>
      <c r="E612" s="2"/>
      <c r="F612" s="2"/>
      <c r="G612" s="2"/>
      <c r="H612" s="2"/>
      <c r="I612" s="11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customHeight="1" ht="14.25">
      <c r="A613" s="2"/>
      <c r="B613" s="2"/>
      <c r="C613" s="2"/>
      <c r="D613" s="2"/>
      <c r="E613" s="2"/>
      <c r="F613" s="2"/>
      <c r="G613" s="2"/>
      <c r="H613" s="2"/>
      <c r="I613" s="11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customHeight="1" ht="14.25">
      <c r="A614" s="2"/>
      <c r="B614" s="2"/>
      <c r="C614" s="2"/>
      <c r="D614" s="2"/>
      <c r="E614" s="2"/>
      <c r="F614" s="2"/>
      <c r="G614" s="2"/>
      <c r="H614" s="2"/>
      <c r="I614" s="11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customHeight="1" ht="14.25">
      <c r="A615" s="2"/>
      <c r="B615" s="2"/>
      <c r="C615" s="2"/>
      <c r="D615" s="2"/>
      <c r="E615" s="2"/>
      <c r="F615" s="2"/>
      <c r="G615" s="2"/>
      <c r="H615" s="2"/>
      <c r="I615" s="11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customHeight="1" ht="14.25">
      <c r="A616" s="2"/>
      <c r="B616" s="2"/>
      <c r="C616" s="2"/>
      <c r="D616" s="2"/>
      <c r="E616" s="2"/>
      <c r="F616" s="2"/>
      <c r="G616" s="2"/>
      <c r="H616" s="2"/>
      <c r="I616" s="11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customHeight="1" ht="14.25">
      <c r="A617" s="2"/>
      <c r="B617" s="2"/>
      <c r="C617" s="2"/>
      <c r="D617" s="2"/>
      <c r="E617" s="2"/>
      <c r="F617" s="2"/>
      <c r="G617" s="2"/>
      <c r="H617" s="2"/>
      <c r="I617" s="11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customHeight="1" ht="14.25">
      <c r="A618" s="2"/>
      <c r="B618" s="2"/>
      <c r="C618" s="2"/>
      <c r="D618" s="2"/>
      <c r="E618" s="2"/>
      <c r="F618" s="2"/>
      <c r="G618" s="2"/>
      <c r="H618" s="2"/>
      <c r="I618" s="11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customHeight="1" ht="14.25">
      <c r="A619" s="2"/>
      <c r="B619" s="2"/>
      <c r="C619" s="2"/>
      <c r="D619" s="2"/>
      <c r="E619" s="2"/>
      <c r="F619" s="2"/>
      <c r="G619" s="2"/>
      <c r="H619" s="2"/>
      <c r="I619" s="11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customHeight="1" ht="14.25">
      <c r="A620" s="2"/>
      <c r="B620" s="2"/>
      <c r="C620" s="2"/>
      <c r="D620" s="2"/>
      <c r="E620" s="2"/>
      <c r="F620" s="2"/>
      <c r="G620" s="2"/>
      <c r="H620" s="2"/>
      <c r="I620" s="11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customHeight="1" ht="14.25">
      <c r="A621" s="2"/>
      <c r="B621" s="2"/>
      <c r="C621" s="2"/>
      <c r="D621" s="2"/>
      <c r="E621" s="2"/>
      <c r="F621" s="2"/>
      <c r="G621" s="2"/>
      <c r="H621" s="2"/>
      <c r="I621" s="11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customHeight="1" ht="14.25">
      <c r="A622" s="2"/>
      <c r="B622" s="2"/>
      <c r="C622" s="2"/>
      <c r="D622" s="2"/>
      <c r="E622" s="2"/>
      <c r="F622" s="2"/>
      <c r="G622" s="2"/>
      <c r="H622" s="2"/>
      <c r="I622" s="11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customHeight="1" ht="14.25">
      <c r="A623" s="2"/>
      <c r="B623" s="2"/>
      <c r="C623" s="2"/>
      <c r="D623" s="2"/>
      <c r="E623" s="2"/>
      <c r="F623" s="2"/>
      <c r="G623" s="2"/>
      <c r="H623" s="2"/>
      <c r="I623" s="11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customHeight="1" ht="14.25">
      <c r="A624" s="2"/>
      <c r="B624" s="2"/>
      <c r="C624" s="2"/>
      <c r="D624" s="2"/>
      <c r="E624" s="2"/>
      <c r="F624" s="2"/>
      <c r="G624" s="2"/>
      <c r="H624" s="2"/>
      <c r="I624" s="11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customHeight="1" ht="14.25">
      <c r="A625" s="2"/>
      <c r="B625" s="2"/>
      <c r="C625" s="2"/>
      <c r="D625" s="2"/>
      <c r="E625" s="2"/>
      <c r="F625" s="2"/>
      <c r="G625" s="2"/>
      <c r="H625" s="2"/>
      <c r="I625" s="11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customHeight="1" ht="14.25">
      <c r="A626" s="2"/>
      <c r="B626" s="2"/>
      <c r="C626" s="2"/>
      <c r="D626" s="2"/>
      <c r="E626" s="2"/>
      <c r="F626" s="2"/>
      <c r="G626" s="2"/>
      <c r="H626" s="2"/>
      <c r="I626" s="11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customHeight="1" ht="14.25">
      <c r="A627" s="2"/>
      <c r="B627" s="2"/>
      <c r="C627" s="2"/>
      <c r="D627" s="2"/>
      <c r="E627" s="2"/>
      <c r="F627" s="2"/>
      <c r="G627" s="2"/>
      <c r="H627" s="2"/>
      <c r="I627" s="11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customHeight="1" ht="14.25">
      <c r="A628" s="2"/>
      <c r="B628" s="2"/>
      <c r="C628" s="2"/>
      <c r="D628" s="2"/>
      <c r="E628" s="2"/>
      <c r="F628" s="2"/>
      <c r="G628" s="2"/>
      <c r="H628" s="2"/>
      <c r="I628" s="11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customHeight="1" ht="14.25">
      <c r="A629" s="2"/>
      <c r="B629" s="2"/>
      <c r="C629" s="2"/>
      <c r="D629" s="2"/>
      <c r="E629" s="2"/>
      <c r="F629" s="2"/>
      <c r="G629" s="2"/>
      <c r="H629" s="2"/>
      <c r="I629" s="11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customHeight="1" ht="14.25">
      <c r="A630" s="2"/>
      <c r="B630" s="2"/>
      <c r="C630" s="2"/>
      <c r="D630" s="2"/>
      <c r="E630" s="2"/>
      <c r="F630" s="2"/>
      <c r="G630" s="2"/>
      <c r="H630" s="2"/>
      <c r="I630" s="11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customHeight="1" ht="14.25">
      <c r="A631" s="2"/>
      <c r="B631" s="2"/>
      <c r="C631" s="2"/>
      <c r="D631" s="2"/>
      <c r="E631" s="2"/>
      <c r="F631" s="2"/>
      <c r="G631" s="2"/>
      <c r="H631" s="2"/>
      <c r="I631" s="11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customHeight="1" ht="14.25">
      <c r="A632" s="2"/>
      <c r="B632" s="2"/>
      <c r="C632" s="2"/>
      <c r="D632" s="2"/>
      <c r="E632" s="2"/>
      <c r="F632" s="2"/>
      <c r="G632" s="2"/>
      <c r="H632" s="2"/>
      <c r="I632" s="11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customHeight="1" ht="14.25">
      <c r="A633" s="2"/>
      <c r="B633" s="2"/>
      <c r="C633" s="2"/>
      <c r="D633" s="2"/>
      <c r="E633" s="2"/>
      <c r="F633" s="2"/>
      <c r="G633" s="2"/>
      <c r="H633" s="2"/>
      <c r="I633" s="11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customHeight="1" ht="14.25">
      <c r="A634" s="2"/>
      <c r="B634" s="2"/>
      <c r="C634" s="2"/>
      <c r="D634" s="2"/>
      <c r="E634" s="2"/>
      <c r="F634" s="2"/>
      <c r="G634" s="2"/>
      <c r="H634" s="2"/>
      <c r="I634" s="11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customHeight="1" ht="14.25">
      <c r="A635" s="2"/>
      <c r="B635" s="2"/>
      <c r="C635" s="2"/>
      <c r="D635" s="2"/>
      <c r="E635" s="2"/>
      <c r="F635" s="2"/>
      <c r="G635" s="2"/>
      <c r="H635" s="2"/>
      <c r="I635" s="11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customHeight="1" ht="14.25">
      <c r="A636" s="2"/>
      <c r="B636" s="2"/>
      <c r="C636" s="2"/>
      <c r="D636" s="2"/>
      <c r="E636" s="2"/>
      <c r="F636" s="2"/>
      <c r="G636" s="2"/>
      <c r="H636" s="2"/>
      <c r="I636" s="11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customHeight="1" ht="14.25">
      <c r="A637" s="2"/>
      <c r="B637" s="2"/>
      <c r="C637" s="2"/>
      <c r="D637" s="2"/>
      <c r="E637" s="2"/>
      <c r="F637" s="2"/>
      <c r="G637" s="2"/>
      <c r="H637" s="2"/>
      <c r="I637" s="11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customHeight="1" ht="14.25">
      <c r="A638" s="2"/>
      <c r="B638" s="2"/>
      <c r="C638" s="2"/>
      <c r="D638" s="2"/>
      <c r="E638" s="2"/>
      <c r="F638" s="2"/>
      <c r="G638" s="2"/>
      <c r="H638" s="2"/>
      <c r="I638" s="11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customHeight="1" ht="14.25">
      <c r="A639" s="2"/>
      <c r="B639" s="2"/>
      <c r="C639" s="2"/>
      <c r="D639" s="2"/>
      <c r="E639" s="2"/>
      <c r="F639" s="2"/>
      <c r="G639" s="2"/>
      <c r="H639" s="2"/>
      <c r="I639" s="11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customHeight="1" ht="14.25">
      <c r="A640" s="2"/>
      <c r="B640" s="2"/>
      <c r="C640" s="2"/>
      <c r="D640" s="2"/>
      <c r="E640" s="2"/>
      <c r="F640" s="2"/>
      <c r="G640" s="2"/>
      <c r="H640" s="2"/>
      <c r="I640" s="11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customHeight="1" ht="14.25">
      <c r="A641" s="2"/>
      <c r="B641" s="2"/>
      <c r="C641" s="2"/>
      <c r="D641" s="2"/>
      <c r="E641" s="2"/>
      <c r="F641" s="2"/>
      <c r="G641" s="2"/>
      <c r="H641" s="2"/>
      <c r="I641" s="11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customHeight="1" ht="14.25">
      <c r="A642" s="2"/>
      <c r="B642" s="2"/>
      <c r="C642" s="2"/>
      <c r="D642" s="2"/>
      <c r="E642" s="2"/>
      <c r="F642" s="2"/>
      <c r="G642" s="2"/>
      <c r="H642" s="2"/>
      <c r="I642" s="11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customHeight="1" ht="14.25">
      <c r="A643" s="2"/>
      <c r="B643" s="2"/>
      <c r="C643" s="2"/>
      <c r="D643" s="2"/>
      <c r="E643" s="2"/>
      <c r="F643" s="2"/>
      <c r="G643" s="2"/>
      <c r="H643" s="2"/>
      <c r="I643" s="11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customHeight="1" ht="14.25">
      <c r="A644" s="2"/>
      <c r="B644" s="2"/>
      <c r="C644" s="2"/>
      <c r="D644" s="2"/>
      <c r="E644" s="2"/>
      <c r="F644" s="2"/>
      <c r="G644" s="2"/>
      <c r="H644" s="2"/>
      <c r="I644" s="11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customHeight="1" ht="14.25">
      <c r="A645" s="2"/>
      <c r="B645" s="2"/>
      <c r="C645" s="2"/>
      <c r="D645" s="2"/>
      <c r="E645" s="2"/>
      <c r="F645" s="2"/>
      <c r="G645" s="2"/>
      <c r="H645" s="2"/>
      <c r="I645" s="11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customHeight="1" ht="14.25">
      <c r="A646" s="2"/>
      <c r="B646" s="2"/>
      <c r="C646" s="2"/>
      <c r="D646" s="2"/>
      <c r="E646" s="2"/>
      <c r="F646" s="2"/>
      <c r="G646" s="2"/>
      <c r="H646" s="2"/>
      <c r="I646" s="11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customHeight="1" ht="14.25">
      <c r="A647" s="2"/>
      <c r="B647" s="2"/>
      <c r="C647" s="2"/>
      <c r="D647" s="2"/>
      <c r="E647" s="2"/>
      <c r="F647" s="2"/>
      <c r="G647" s="2"/>
      <c r="H647" s="2"/>
      <c r="I647" s="11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customHeight="1" ht="14.25">
      <c r="A648" s="2"/>
      <c r="B648" s="2"/>
      <c r="C648" s="2"/>
      <c r="D648" s="2"/>
      <c r="E648" s="2"/>
      <c r="F648" s="2"/>
      <c r="G648" s="2"/>
      <c r="H648" s="2"/>
      <c r="I648" s="11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customHeight="1" ht="14.25">
      <c r="A649" s="2"/>
      <c r="B649" s="2"/>
      <c r="C649" s="2"/>
      <c r="D649" s="2"/>
      <c r="E649" s="2"/>
      <c r="F649" s="2"/>
      <c r="G649" s="2"/>
      <c r="H649" s="2"/>
      <c r="I649" s="11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customHeight="1" ht="14.25">
      <c r="A650" s="2"/>
      <c r="B650" s="2"/>
      <c r="C650" s="2"/>
      <c r="D650" s="2"/>
      <c r="E650" s="2"/>
      <c r="F650" s="2"/>
      <c r="G650" s="2"/>
      <c r="H650" s="2"/>
      <c r="I650" s="11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customHeight="1" ht="14.25">
      <c r="A651" s="2"/>
      <c r="B651" s="2"/>
      <c r="C651" s="2"/>
      <c r="D651" s="2"/>
      <c r="E651" s="2"/>
      <c r="F651" s="2"/>
      <c r="G651" s="2"/>
      <c r="H651" s="2"/>
      <c r="I651" s="11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customHeight="1" ht="14.25">
      <c r="A652" s="2"/>
      <c r="B652" s="2"/>
      <c r="C652" s="2"/>
      <c r="D652" s="2"/>
      <c r="E652" s="2"/>
      <c r="F652" s="2"/>
      <c r="G652" s="2"/>
      <c r="H652" s="2"/>
      <c r="I652" s="11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customHeight="1" ht="14.25">
      <c r="A653" s="2"/>
      <c r="B653" s="2"/>
      <c r="C653" s="2"/>
      <c r="D653" s="2"/>
      <c r="E653" s="2"/>
      <c r="F653" s="2"/>
      <c r="G653" s="2"/>
      <c r="H653" s="2"/>
      <c r="I653" s="11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customHeight="1" ht="14.25">
      <c r="A654" s="2"/>
      <c r="B654" s="2"/>
      <c r="C654" s="2"/>
      <c r="D654" s="2"/>
      <c r="E654" s="2"/>
      <c r="F654" s="2"/>
      <c r="G654" s="2"/>
      <c r="H654" s="2"/>
      <c r="I654" s="11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customHeight="1" ht="14.25">
      <c r="A655" s="2"/>
      <c r="B655" s="2"/>
      <c r="C655" s="2"/>
      <c r="D655" s="2"/>
      <c r="E655" s="2"/>
      <c r="F655" s="2"/>
      <c r="G655" s="2"/>
      <c r="H655" s="2"/>
      <c r="I655" s="11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customHeight="1" ht="14.25">
      <c r="A656" s="2"/>
      <c r="B656" s="2"/>
      <c r="C656" s="2"/>
      <c r="D656" s="2"/>
      <c r="E656" s="2"/>
      <c r="F656" s="2"/>
      <c r="G656" s="2"/>
      <c r="H656" s="2"/>
      <c r="I656" s="11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customHeight="1" ht="14.25">
      <c r="A657" s="2"/>
      <c r="B657" s="2"/>
      <c r="C657" s="2"/>
      <c r="D657" s="2"/>
      <c r="E657" s="2"/>
      <c r="F657" s="2"/>
      <c r="G657" s="2"/>
      <c r="H657" s="2"/>
      <c r="I657" s="11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customHeight="1" ht="14.25">
      <c r="A658" s="2"/>
      <c r="B658" s="2"/>
      <c r="C658" s="2"/>
      <c r="D658" s="2"/>
      <c r="E658" s="2"/>
      <c r="F658" s="2"/>
      <c r="G658" s="2"/>
      <c r="H658" s="2"/>
      <c r="I658" s="11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customHeight="1" ht="14.25">
      <c r="A659" s="2"/>
      <c r="B659" s="2"/>
      <c r="C659" s="2"/>
      <c r="D659" s="2"/>
      <c r="E659" s="2"/>
      <c r="F659" s="2"/>
      <c r="G659" s="2"/>
      <c r="H659" s="2"/>
      <c r="I659" s="11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customHeight="1" ht="14.25">
      <c r="A660" s="2"/>
      <c r="B660" s="2"/>
      <c r="C660" s="2"/>
      <c r="D660" s="2"/>
      <c r="E660" s="2"/>
      <c r="F660" s="2"/>
      <c r="G660" s="2"/>
      <c r="H660" s="2"/>
      <c r="I660" s="11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customHeight="1" ht="14.25">
      <c r="A661" s="2"/>
      <c r="B661" s="2"/>
      <c r="C661" s="2"/>
      <c r="D661" s="2"/>
      <c r="E661" s="2"/>
      <c r="F661" s="2"/>
      <c r="G661" s="2"/>
      <c r="H661" s="2"/>
      <c r="I661" s="11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customHeight="1" ht="14.25">
      <c r="A662" s="2"/>
      <c r="B662" s="2"/>
      <c r="C662" s="2"/>
      <c r="D662" s="2"/>
      <c r="E662" s="2"/>
      <c r="F662" s="2"/>
      <c r="G662" s="2"/>
      <c r="H662" s="2"/>
      <c r="I662" s="11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customHeight="1" ht="14.25">
      <c r="A663" s="2"/>
      <c r="B663" s="2"/>
      <c r="C663" s="2"/>
      <c r="D663" s="2"/>
      <c r="E663" s="2"/>
      <c r="F663" s="2"/>
      <c r="G663" s="2"/>
      <c r="H663" s="2"/>
      <c r="I663" s="11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customHeight="1" ht="14.25">
      <c r="A664" s="2"/>
      <c r="B664" s="2"/>
      <c r="C664" s="2"/>
      <c r="D664" s="2"/>
      <c r="E664" s="2"/>
      <c r="F664" s="2"/>
      <c r="G664" s="2"/>
      <c r="H664" s="2"/>
      <c r="I664" s="11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customHeight="1" ht="14.25">
      <c r="A665" s="2"/>
      <c r="B665" s="2"/>
      <c r="C665" s="2"/>
      <c r="D665" s="2"/>
      <c r="E665" s="2"/>
      <c r="F665" s="2"/>
      <c r="G665" s="2"/>
      <c r="H665" s="2"/>
      <c r="I665" s="11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customHeight="1" ht="14.25">
      <c r="A666" s="2"/>
      <c r="B666" s="2"/>
      <c r="C666" s="2"/>
      <c r="D666" s="2"/>
      <c r="E666" s="2"/>
      <c r="F666" s="2"/>
      <c r="G666" s="2"/>
      <c r="H666" s="2"/>
      <c r="I666" s="11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customHeight="1" ht="14.25">
      <c r="A667" s="2"/>
      <c r="B667" s="2"/>
      <c r="C667" s="2"/>
      <c r="D667" s="2"/>
      <c r="E667" s="2"/>
      <c r="F667" s="2"/>
      <c r="G667" s="2"/>
      <c r="H667" s="2"/>
      <c r="I667" s="11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customHeight="1" ht="14.25">
      <c r="A668" s="2"/>
      <c r="B668" s="2"/>
      <c r="C668" s="2"/>
      <c r="D668" s="2"/>
      <c r="E668" s="2"/>
      <c r="F668" s="2"/>
      <c r="G668" s="2"/>
      <c r="H668" s="2"/>
      <c r="I668" s="11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customHeight="1" ht="14.25">
      <c r="A669" s="2"/>
      <c r="B669" s="2"/>
      <c r="C669" s="2"/>
      <c r="D669" s="2"/>
      <c r="E669" s="2"/>
      <c r="F669" s="2"/>
      <c r="G669" s="2"/>
      <c r="H669" s="2"/>
      <c r="I669" s="11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customHeight="1" ht="14.25">
      <c r="A670" s="2"/>
      <c r="B670" s="2"/>
      <c r="C670" s="2"/>
      <c r="D670" s="2"/>
      <c r="E670" s="2"/>
      <c r="F670" s="2"/>
      <c r="G670" s="2"/>
      <c r="H670" s="2"/>
      <c r="I670" s="11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customHeight="1" ht="14.25">
      <c r="A671" s="2"/>
      <c r="B671" s="2"/>
      <c r="C671" s="2"/>
      <c r="D671" s="2"/>
      <c r="E671" s="2"/>
      <c r="F671" s="2"/>
      <c r="G671" s="2"/>
      <c r="H671" s="2"/>
      <c r="I671" s="11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customHeight="1" ht="14.25">
      <c r="A672" s="2"/>
      <c r="B672" s="2"/>
      <c r="C672" s="2"/>
      <c r="D672" s="2"/>
      <c r="E672" s="2"/>
      <c r="F672" s="2"/>
      <c r="G672" s="2"/>
      <c r="H672" s="2"/>
      <c r="I672" s="11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customHeight="1" ht="14.25">
      <c r="A673" s="2"/>
      <c r="B673" s="2"/>
      <c r="C673" s="2"/>
      <c r="D673" s="2"/>
      <c r="E673" s="2"/>
      <c r="F673" s="2"/>
      <c r="G673" s="2"/>
      <c r="H673" s="2"/>
      <c r="I673" s="11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customHeight="1" ht="14.25">
      <c r="A674" s="2"/>
      <c r="B674" s="2"/>
      <c r="C674" s="2"/>
      <c r="D674" s="2"/>
      <c r="E674" s="2"/>
      <c r="F674" s="2"/>
      <c r="G674" s="2"/>
      <c r="H674" s="2"/>
      <c r="I674" s="11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customHeight="1" ht="14.25">
      <c r="A675" s="2"/>
      <c r="B675" s="2"/>
      <c r="C675" s="2"/>
      <c r="D675" s="2"/>
      <c r="E675" s="2"/>
      <c r="F675" s="2"/>
      <c r="G675" s="2"/>
      <c r="H675" s="2"/>
      <c r="I675" s="11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customHeight="1" ht="14.25">
      <c r="A676" s="2"/>
      <c r="B676" s="2"/>
      <c r="C676" s="2"/>
      <c r="D676" s="2"/>
      <c r="E676" s="2"/>
      <c r="F676" s="2"/>
      <c r="G676" s="2"/>
      <c r="H676" s="2"/>
      <c r="I676" s="11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customHeight="1" ht="14.25">
      <c r="A677" s="2"/>
      <c r="B677" s="2"/>
      <c r="C677" s="2"/>
      <c r="D677" s="2"/>
      <c r="E677" s="2"/>
      <c r="F677" s="2"/>
      <c r="G677" s="2"/>
      <c r="H677" s="2"/>
      <c r="I677" s="11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customHeight="1" ht="14.25">
      <c r="A678" s="2"/>
      <c r="B678" s="2"/>
      <c r="C678" s="2"/>
      <c r="D678" s="2"/>
      <c r="E678" s="2"/>
      <c r="F678" s="2"/>
      <c r="G678" s="2"/>
      <c r="H678" s="2"/>
      <c r="I678" s="11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customHeight="1" ht="14.25">
      <c r="A679" s="2"/>
      <c r="B679" s="2"/>
      <c r="C679" s="2"/>
      <c r="D679" s="2"/>
      <c r="E679" s="2"/>
      <c r="F679" s="2"/>
      <c r="G679" s="2"/>
      <c r="H679" s="2"/>
      <c r="I679" s="11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customHeight="1" ht="14.25">
      <c r="A680" s="2"/>
      <c r="B680" s="2"/>
      <c r="C680" s="2"/>
      <c r="D680" s="2"/>
      <c r="E680" s="2"/>
      <c r="F680" s="2"/>
      <c r="G680" s="2"/>
      <c r="H680" s="2"/>
      <c r="I680" s="11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customHeight="1" ht="14.25">
      <c r="A681" s="2"/>
      <c r="B681" s="2"/>
      <c r="C681" s="2"/>
      <c r="D681" s="2"/>
      <c r="E681" s="2"/>
      <c r="F681" s="2"/>
      <c r="G681" s="2"/>
      <c r="H681" s="2"/>
      <c r="I681" s="11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customHeight="1" ht="14.25">
      <c r="A682" s="2"/>
      <c r="B682" s="2"/>
      <c r="C682" s="2"/>
      <c r="D682" s="2"/>
      <c r="E682" s="2"/>
      <c r="F682" s="2"/>
      <c r="G682" s="2"/>
      <c r="H682" s="2"/>
      <c r="I682" s="11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customHeight="1" ht="14.25">
      <c r="A683" s="2"/>
      <c r="B683" s="2"/>
      <c r="C683" s="2"/>
      <c r="D683" s="2"/>
      <c r="E683" s="2"/>
      <c r="F683" s="2"/>
      <c r="G683" s="2"/>
      <c r="H683" s="2"/>
      <c r="I683" s="11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customHeight="1" ht="14.25">
      <c r="A684" s="2"/>
      <c r="B684" s="2"/>
      <c r="C684" s="2"/>
      <c r="D684" s="2"/>
      <c r="E684" s="2"/>
      <c r="F684" s="2"/>
      <c r="G684" s="2"/>
      <c r="H684" s="2"/>
      <c r="I684" s="11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customHeight="1" ht="14.25">
      <c r="A685" s="2"/>
      <c r="B685" s="2"/>
      <c r="C685" s="2"/>
      <c r="D685" s="2"/>
      <c r="E685" s="2"/>
      <c r="F685" s="2"/>
      <c r="G685" s="2"/>
      <c r="H685" s="2"/>
      <c r="I685" s="11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customHeight="1" ht="14.25">
      <c r="A686" s="2"/>
      <c r="B686" s="2"/>
      <c r="C686" s="2"/>
      <c r="D686" s="2"/>
      <c r="E686" s="2"/>
      <c r="F686" s="2"/>
      <c r="G686" s="2"/>
      <c r="H686" s="2"/>
      <c r="I686" s="11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customHeight="1" ht="14.25">
      <c r="A687" s="2"/>
      <c r="B687" s="2"/>
      <c r="C687" s="2"/>
      <c r="D687" s="2"/>
      <c r="E687" s="2"/>
      <c r="F687" s="2"/>
      <c r="G687" s="2"/>
      <c r="H687" s="2"/>
      <c r="I687" s="11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customHeight="1" ht="14.25">
      <c r="A688" s="2"/>
      <c r="B688" s="2"/>
      <c r="C688" s="2"/>
      <c r="D688" s="2"/>
      <c r="E688" s="2"/>
      <c r="F688" s="2"/>
      <c r="G688" s="2"/>
      <c r="H688" s="2"/>
      <c r="I688" s="11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customHeight="1" ht="14.25">
      <c r="A689" s="2"/>
      <c r="B689" s="2"/>
      <c r="C689" s="2"/>
      <c r="D689" s="2"/>
      <c r="E689" s="2"/>
      <c r="F689" s="2"/>
      <c r="G689" s="2"/>
      <c r="H689" s="2"/>
      <c r="I689" s="11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customHeight="1" ht="14.25">
      <c r="A690" s="2"/>
      <c r="B690" s="2"/>
      <c r="C690" s="2"/>
      <c r="D690" s="2"/>
      <c r="E690" s="2"/>
      <c r="F690" s="2"/>
      <c r="G690" s="2"/>
      <c r="H690" s="2"/>
      <c r="I690" s="11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customHeight="1" ht="14.25">
      <c r="A691" s="2"/>
      <c r="B691" s="2"/>
      <c r="C691" s="2"/>
      <c r="D691" s="2"/>
      <c r="E691" s="2"/>
      <c r="F691" s="2"/>
      <c r="G691" s="2"/>
      <c r="H691" s="2"/>
      <c r="I691" s="11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customHeight="1" ht="14.25">
      <c r="A692" s="2"/>
      <c r="B692" s="2"/>
      <c r="C692" s="2"/>
      <c r="D692" s="2"/>
      <c r="E692" s="2"/>
      <c r="F692" s="2"/>
      <c r="G692" s="2"/>
      <c r="H692" s="2"/>
      <c r="I692" s="11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customHeight="1" ht="14.25">
      <c r="A693" s="2"/>
      <c r="B693" s="2"/>
      <c r="C693" s="2"/>
      <c r="D693" s="2"/>
      <c r="E693" s="2"/>
      <c r="F693" s="2"/>
      <c r="G693" s="2"/>
      <c r="H693" s="2"/>
      <c r="I693" s="11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customHeight="1" ht="14.25">
      <c r="A694" s="2"/>
      <c r="B694" s="2"/>
      <c r="C694" s="2"/>
      <c r="D694" s="2"/>
      <c r="E694" s="2"/>
      <c r="F694" s="2"/>
      <c r="G694" s="2"/>
      <c r="H694" s="2"/>
      <c r="I694" s="11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customHeight="1" ht="14.25">
      <c r="A695" s="2"/>
      <c r="B695" s="2"/>
      <c r="C695" s="2"/>
      <c r="D695" s="2"/>
      <c r="E695" s="2"/>
      <c r="F695" s="2"/>
      <c r="G695" s="2"/>
      <c r="H695" s="2"/>
      <c r="I695" s="11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customHeight="1" ht="14.25">
      <c r="A696" s="2"/>
      <c r="B696" s="2"/>
      <c r="C696" s="2"/>
      <c r="D696" s="2"/>
      <c r="E696" s="2"/>
      <c r="F696" s="2"/>
      <c r="G696" s="2"/>
      <c r="H696" s="2"/>
      <c r="I696" s="11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customHeight="1" ht="14.25">
      <c r="A697" s="2"/>
      <c r="B697" s="2"/>
      <c r="C697" s="2"/>
      <c r="D697" s="2"/>
      <c r="E697" s="2"/>
      <c r="F697" s="2"/>
      <c r="G697" s="2"/>
      <c r="H697" s="2"/>
      <c r="I697" s="11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customHeight="1" ht="14.25">
      <c r="A698" s="2"/>
      <c r="B698" s="2"/>
      <c r="C698" s="2"/>
      <c r="D698" s="2"/>
      <c r="E698" s="2"/>
      <c r="F698" s="2"/>
      <c r="G698" s="2"/>
      <c r="H698" s="2"/>
      <c r="I698" s="11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customHeight="1" ht="14.25">
      <c r="A699" s="2"/>
      <c r="B699" s="2"/>
      <c r="C699" s="2"/>
      <c r="D699" s="2"/>
      <c r="E699" s="2"/>
      <c r="F699" s="2"/>
      <c r="G699" s="2"/>
      <c r="H699" s="2"/>
      <c r="I699" s="11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customHeight="1" ht="14.25">
      <c r="A700" s="2"/>
      <c r="B700" s="2"/>
      <c r="C700" s="2"/>
      <c r="D700" s="2"/>
      <c r="E700" s="2"/>
      <c r="F700" s="2"/>
      <c r="G700" s="2"/>
      <c r="H700" s="2"/>
      <c r="I700" s="11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customHeight="1" ht="14.25">
      <c r="A701" s="2"/>
      <c r="B701" s="2"/>
      <c r="C701" s="2"/>
      <c r="D701" s="2"/>
      <c r="E701" s="2"/>
      <c r="F701" s="2"/>
      <c r="G701" s="2"/>
      <c r="H701" s="2"/>
      <c r="I701" s="11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customHeight="1" ht="14.25">
      <c r="A702" s="2"/>
      <c r="B702" s="2"/>
      <c r="C702" s="2"/>
      <c r="D702" s="2"/>
      <c r="E702" s="2"/>
      <c r="F702" s="2"/>
      <c r="G702" s="2"/>
      <c r="H702" s="2"/>
      <c r="I702" s="11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customHeight="1" ht="14.25">
      <c r="A703" s="2"/>
      <c r="B703" s="2"/>
      <c r="C703" s="2"/>
      <c r="D703" s="2"/>
      <c r="E703" s="2"/>
      <c r="F703" s="2"/>
      <c r="G703" s="2"/>
      <c r="H703" s="2"/>
      <c r="I703" s="11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customHeight="1" ht="14.25">
      <c r="A704" s="2"/>
      <c r="B704" s="2"/>
      <c r="C704" s="2"/>
      <c r="D704" s="2"/>
      <c r="E704" s="2"/>
      <c r="F704" s="2"/>
      <c r="G704" s="2"/>
      <c r="H704" s="2"/>
      <c r="I704" s="11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customHeight="1" ht="14.25">
      <c r="A705" s="2"/>
      <c r="B705" s="2"/>
      <c r="C705" s="2"/>
      <c r="D705" s="2"/>
      <c r="E705" s="2"/>
      <c r="F705" s="2"/>
      <c r="G705" s="2"/>
      <c r="H705" s="2"/>
      <c r="I705" s="11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customHeight="1" ht="14.25">
      <c r="A706" s="2"/>
      <c r="B706" s="2"/>
      <c r="C706" s="2"/>
      <c r="D706" s="2"/>
      <c r="E706" s="2"/>
      <c r="F706" s="2"/>
      <c r="G706" s="2"/>
      <c r="H706" s="2"/>
      <c r="I706" s="11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customHeight="1" ht="14.25">
      <c r="A707" s="2"/>
      <c r="B707" s="2"/>
      <c r="C707" s="2"/>
      <c r="D707" s="2"/>
      <c r="E707" s="2"/>
      <c r="F707" s="2"/>
      <c r="G707" s="2"/>
      <c r="H707" s="2"/>
      <c r="I707" s="11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customHeight="1" ht="14.25">
      <c r="A708" s="2"/>
      <c r="B708" s="2"/>
      <c r="C708" s="2"/>
      <c r="D708" s="2"/>
      <c r="E708" s="2"/>
      <c r="F708" s="2"/>
      <c r="G708" s="2"/>
      <c r="H708" s="2"/>
      <c r="I708" s="11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customHeight="1" ht="14.25">
      <c r="A709" s="2"/>
      <c r="B709" s="2"/>
      <c r="C709" s="2"/>
      <c r="D709" s="2"/>
      <c r="E709" s="2"/>
      <c r="F709" s="2"/>
      <c r="G709" s="2"/>
      <c r="H709" s="2"/>
      <c r="I709" s="11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customHeight="1" ht="14.25">
      <c r="A710" s="2"/>
      <c r="B710" s="2"/>
      <c r="C710" s="2"/>
      <c r="D710" s="2"/>
      <c r="E710" s="2"/>
      <c r="F710" s="2"/>
      <c r="G710" s="2"/>
      <c r="H710" s="2"/>
      <c r="I710" s="11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customHeight="1" ht="14.25">
      <c r="A711" s="2"/>
      <c r="B711" s="2"/>
      <c r="C711" s="2"/>
      <c r="D711" s="2"/>
      <c r="E711" s="2"/>
      <c r="F711" s="2"/>
      <c r="G711" s="2"/>
      <c r="H711" s="2"/>
      <c r="I711" s="11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customHeight="1" ht="14.25">
      <c r="A712" s="2"/>
      <c r="B712" s="2"/>
      <c r="C712" s="2"/>
      <c r="D712" s="2"/>
      <c r="E712" s="2"/>
      <c r="F712" s="2"/>
      <c r="G712" s="2"/>
      <c r="H712" s="2"/>
      <c r="I712" s="11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customHeight="1" ht="14.25">
      <c r="A713" s="2"/>
      <c r="B713" s="2"/>
      <c r="C713" s="2"/>
      <c r="D713" s="2"/>
      <c r="E713" s="2"/>
      <c r="F713" s="2"/>
      <c r="G713" s="2"/>
      <c r="H713" s="2"/>
      <c r="I713" s="11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customHeight="1" ht="14.25">
      <c r="A714" s="2"/>
      <c r="B714" s="2"/>
      <c r="C714" s="2"/>
      <c r="D714" s="2"/>
      <c r="E714" s="2"/>
      <c r="F714" s="2"/>
      <c r="G714" s="2"/>
      <c r="H714" s="2"/>
      <c r="I714" s="11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customHeight="1" ht="14.25">
      <c r="A715" s="2"/>
      <c r="B715" s="2"/>
      <c r="C715" s="2"/>
      <c r="D715" s="2"/>
      <c r="E715" s="2"/>
      <c r="F715" s="2"/>
      <c r="G715" s="2"/>
      <c r="H715" s="2"/>
      <c r="I715" s="11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customHeight="1" ht="14.25">
      <c r="A716" s="2"/>
      <c r="B716" s="2"/>
      <c r="C716" s="2"/>
      <c r="D716" s="2"/>
      <c r="E716" s="2"/>
      <c r="F716" s="2"/>
      <c r="G716" s="2"/>
      <c r="H716" s="2"/>
      <c r="I716" s="11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customHeight="1" ht="14.25">
      <c r="A717" s="2"/>
      <c r="B717" s="2"/>
      <c r="C717" s="2"/>
      <c r="D717" s="2"/>
      <c r="E717" s="2"/>
      <c r="F717" s="2"/>
      <c r="G717" s="2"/>
      <c r="H717" s="2"/>
      <c r="I717" s="11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customHeight="1" ht="14.25">
      <c r="A718" s="2"/>
      <c r="B718" s="2"/>
      <c r="C718" s="2"/>
      <c r="D718" s="2"/>
      <c r="E718" s="2"/>
      <c r="F718" s="2"/>
      <c r="G718" s="2"/>
      <c r="H718" s="2"/>
      <c r="I718" s="11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customHeight="1" ht="14.25">
      <c r="A719" s="2"/>
      <c r="B719" s="2"/>
      <c r="C719" s="2"/>
      <c r="D719" s="2"/>
      <c r="E719" s="2"/>
      <c r="F719" s="2"/>
      <c r="G719" s="2"/>
      <c r="H719" s="2"/>
      <c r="I719" s="11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customHeight="1" ht="14.25">
      <c r="A720" s="2"/>
      <c r="B720" s="2"/>
      <c r="C720" s="2"/>
      <c r="D720" s="2"/>
      <c r="E720" s="2"/>
      <c r="F720" s="2"/>
      <c r="G720" s="2"/>
      <c r="H720" s="2"/>
      <c r="I720" s="11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customHeight="1" ht="14.25">
      <c r="A721" s="2"/>
      <c r="B721" s="2"/>
      <c r="C721" s="2"/>
      <c r="D721" s="2"/>
      <c r="E721" s="2"/>
      <c r="F721" s="2"/>
      <c r="G721" s="2"/>
      <c r="H721" s="2"/>
      <c r="I721" s="11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customHeight="1" ht="14.25">
      <c r="A722" s="2"/>
      <c r="B722" s="2"/>
      <c r="C722" s="2"/>
      <c r="D722" s="2"/>
      <c r="E722" s="2"/>
      <c r="F722" s="2"/>
      <c r="G722" s="2"/>
      <c r="H722" s="2"/>
      <c r="I722" s="11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customHeight="1" ht="14.25">
      <c r="A723" s="2"/>
      <c r="B723" s="2"/>
      <c r="C723" s="2"/>
      <c r="D723" s="2"/>
      <c r="E723" s="2"/>
      <c r="F723" s="2"/>
      <c r="G723" s="2"/>
      <c r="H723" s="2"/>
      <c r="I723" s="11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customHeight="1" ht="14.25">
      <c r="A724" s="2"/>
      <c r="B724" s="2"/>
      <c r="C724" s="2"/>
      <c r="D724" s="2"/>
      <c r="E724" s="2"/>
      <c r="F724" s="2"/>
      <c r="G724" s="2"/>
      <c r="H724" s="2"/>
      <c r="I724" s="11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customHeight="1" ht="14.25">
      <c r="A725" s="2"/>
      <c r="B725" s="2"/>
      <c r="C725" s="2"/>
      <c r="D725" s="2"/>
      <c r="E725" s="2"/>
      <c r="F725" s="2"/>
      <c r="G725" s="2"/>
      <c r="H725" s="2"/>
      <c r="I725" s="11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customHeight="1" ht="14.25">
      <c r="A726" s="2"/>
      <c r="B726" s="2"/>
      <c r="C726" s="2"/>
      <c r="D726" s="2"/>
      <c r="E726" s="2"/>
      <c r="F726" s="2"/>
      <c r="G726" s="2"/>
      <c r="H726" s="2"/>
      <c r="I726" s="11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customHeight="1" ht="14.25">
      <c r="A727" s="2"/>
      <c r="B727" s="2"/>
      <c r="C727" s="2"/>
      <c r="D727" s="2"/>
      <c r="E727" s="2"/>
      <c r="F727" s="2"/>
      <c r="G727" s="2"/>
      <c r="H727" s="2"/>
      <c r="I727" s="11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customHeight="1" ht="14.25">
      <c r="A728" s="2"/>
      <c r="B728" s="2"/>
      <c r="C728" s="2"/>
      <c r="D728" s="2"/>
      <c r="E728" s="2"/>
      <c r="F728" s="2"/>
      <c r="G728" s="2"/>
      <c r="H728" s="2"/>
      <c r="I728" s="11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customHeight="1" ht="14.25">
      <c r="A729" s="2"/>
      <c r="B729" s="2"/>
      <c r="C729" s="2"/>
      <c r="D729" s="2"/>
      <c r="E729" s="2"/>
      <c r="F729" s="2"/>
      <c r="G729" s="2"/>
      <c r="H729" s="2"/>
      <c r="I729" s="11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customHeight="1" ht="14.25">
      <c r="A730" s="2"/>
      <c r="B730" s="2"/>
      <c r="C730" s="2"/>
      <c r="D730" s="2"/>
      <c r="E730" s="2"/>
      <c r="F730" s="2"/>
      <c r="G730" s="2"/>
      <c r="H730" s="2"/>
      <c r="I730" s="11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customHeight="1" ht="14.25">
      <c r="A731" s="2"/>
      <c r="B731" s="2"/>
      <c r="C731" s="2"/>
      <c r="D731" s="2"/>
      <c r="E731" s="2"/>
      <c r="F731" s="2"/>
      <c r="G731" s="2"/>
      <c r="H731" s="2"/>
      <c r="I731" s="11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customHeight="1" ht="14.25">
      <c r="A732" s="2"/>
      <c r="B732" s="2"/>
      <c r="C732" s="2"/>
      <c r="D732" s="2"/>
      <c r="E732" s="2"/>
      <c r="F732" s="2"/>
      <c r="G732" s="2"/>
      <c r="H732" s="2"/>
      <c r="I732" s="11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customHeight="1" ht="14.25">
      <c r="A733" s="2"/>
      <c r="B733" s="2"/>
      <c r="C733" s="2"/>
      <c r="D733" s="2"/>
      <c r="E733" s="2"/>
      <c r="F733" s="2"/>
      <c r="G733" s="2"/>
      <c r="H733" s="2"/>
      <c r="I733" s="11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customHeight="1" ht="14.25">
      <c r="A734" s="2"/>
      <c r="B734" s="2"/>
      <c r="C734" s="2"/>
      <c r="D734" s="2"/>
      <c r="E734" s="2"/>
      <c r="F734" s="2"/>
      <c r="G734" s="2"/>
      <c r="H734" s="2"/>
      <c r="I734" s="11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customHeight="1" ht="14.25">
      <c r="A735" s="2"/>
      <c r="B735" s="2"/>
      <c r="C735" s="2"/>
      <c r="D735" s="2"/>
      <c r="E735" s="2"/>
      <c r="F735" s="2"/>
      <c r="G735" s="2"/>
      <c r="H735" s="2"/>
      <c r="I735" s="11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customHeight="1" ht="14.25">
      <c r="A736" s="2"/>
      <c r="B736" s="2"/>
      <c r="C736" s="2"/>
      <c r="D736" s="2"/>
      <c r="E736" s="2"/>
      <c r="F736" s="2"/>
      <c r="G736" s="2"/>
      <c r="H736" s="2"/>
      <c r="I736" s="11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customHeight="1" ht="14.25">
      <c r="A737" s="2"/>
      <c r="B737" s="2"/>
      <c r="C737" s="2"/>
      <c r="D737" s="2"/>
      <c r="E737" s="2"/>
      <c r="F737" s="2"/>
      <c r="G737" s="2"/>
      <c r="H737" s="2"/>
      <c r="I737" s="11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customHeight="1" ht="14.25">
      <c r="A738" s="2"/>
      <c r="B738" s="2"/>
      <c r="C738" s="2"/>
      <c r="D738" s="2"/>
      <c r="E738" s="2"/>
      <c r="F738" s="2"/>
      <c r="G738" s="2"/>
      <c r="H738" s="2"/>
      <c r="I738" s="11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customHeight="1" ht="14.25">
      <c r="A739" s="2"/>
      <c r="B739" s="2"/>
      <c r="C739" s="2"/>
      <c r="D739" s="2"/>
      <c r="E739" s="2"/>
      <c r="F739" s="2"/>
      <c r="G739" s="2"/>
      <c r="H739" s="2"/>
      <c r="I739" s="11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customHeight="1" ht="14.25">
      <c r="A740" s="2"/>
      <c r="B740" s="2"/>
      <c r="C740" s="2"/>
      <c r="D740" s="2"/>
      <c r="E740" s="2"/>
      <c r="F740" s="2"/>
      <c r="G740" s="2"/>
      <c r="H740" s="2"/>
      <c r="I740" s="11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customHeight="1" ht="14.25">
      <c r="A741" s="2"/>
      <c r="B741" s="2"/>
      <c r="C741" s="2"/>
      <c r="D741" s="2"/>
      <c r="E741" s="2"/>
      <c r="F741" s="2"/>
      <c r="G741" s="2"/>
      <c r="H741" s="2"/>
      <c r="I741" s="11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customHeight="1" ht="14.25">
      <c r="A742" s="2"/>
      <c r="B742" s="2"/>
      <c r="C742" s="2"/>
      <c r="D742" s="2"/>
      <c r="E742" s="2"/>
      <c r="F742" s="2"/>
      <c r="G742" s="2"/>
      <c r="H742" s="2"/>
      <c r="I742" s="11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customHeight="1" ht="14.25">
      <c r="A743" s="2"/>
      <c r="B743" s="2"/>
      <c r="C743" s="2"/>
      <c r="D743" s="2"/>
      <c r="E743" s="2"/>
      <c r="F743" s="2"/>
      <c r="G743" s="2"/>
      <c r="H743" s="2"/>
      <c r="I743" s="11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customHeight="1" ht="14.25">
      <c r="A744" s="2"/>
      <c r="B744" s="2"/>
      <c r="C744" s="2"/>
      <c r="D744" s="2"/>
      <c r="E744" s="2"/>
      <c r="F744" s="2"/>
      <c r="G744" s="2"/>
      <c r="H744" s="2"/>
      <c r="I744" s="11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customHeight="1" ht="14.25">
      <c r="A745" s="2"/>
      <c r="B745" s="2"/>
      <c r="C745" s="2"/>
      <c r="D745" s="2"/>
      <c r="E745" s="2"/>
      <c r="F745" s="2"/>
      <c r="G745" s="2"/>
      <c r="H745" s="2"/>
      <c r="I745" s="11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customHeight="1" ht="14.25">
      <c r="A746" s="2"/>
      <c r="B746" s="2"/>
      <c r="C746" s="2"/>
      <c r="D746" s="2"/>
      <c r="E746" s="2"/>
      <c r="F746" s="2"/>
      <c r="G746" s="2"/>
      <c r="H746" s="2"/>
      <c r="I746" s="11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customHeight="1" ht="14.25">
      <c r="A747" s="2"/>
      <c r="B747" s="2"/>
      <c r="C747" s="2"/>
      <c r="D747" s="2"/>
      <c r="E747" s="2"/>
      <c r="F747" s="2"/>
      <c r="G747" s="2"/>
      <c r="H747" s="2"/>
      <c r="I747" s="11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customHeight="1" ht="14.25">
      <c r="A748" s="2"/>
      <c r="B748" s="2"/>
      <c r="C748" s="2"/>
      <c r="D748" s="2"/>
      <c r="E748" s="2"/>
      <c r="F748" s="2"/>
      <c r="G748" s="2"/>
      <c r="H748" s="2"/>
      <c r="I748" s="11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customHeight="1" ht="14.25">
      <c r="A749" s="2"/>
      <c r="B749" s="2"/>
      <c r="C749" s="2"/>
      <c r="D749" s="2"/>
      <c r="E749" s="2"/>
      <c r="F749" s="2"/>
      <c r="G749" s="2"/>
      <c r="H749" s="2"/>
      <c r="I749" s="11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customHeight="1" ht="14.25">
      <c r="A750" s="2"/>
      <c r="B750" s="2"/>
      <c r="C750" s="2"/>
      <c r="D750" s="2"/>
      <c r="E750" s="2"/>
      <c r="F750" s="2"/>
      <c r="G750" s="2"/>
      <c r="H750" s="2"/>
      <c r="I750" s="11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customHeight="1" ht="14.25">
      <c r="A751" s="2"/>
      <c r="B751" s="2"/>
      <c r="C751" s="2"/>
      <c r="D751" s="2"/>
      <c r="E751" s="2"/>
      <c r="F751" s="2"/>
      <c r="G751" s="2"/>
      <c r="H751" s="2"/>
      <c r="I751" s="11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customHeight="1" ht="14.25">
      <c r="A752" s="2"/>
      <c r="B752" s="2"/>
      <c r="C752" s="2"/>
      <c r="D752" s="2"/>
      <c r="E752" s="2"/>
      <c r="F752" s="2"/>
      <c r="G752" s="2"/>
      <c r="H752" s="2"/>
      <c r="I752" s="11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customHeight="1" ht="14.25">
      <c r="A753" s="2"/>
      <c r="B753" s="2"/>
      <c r="C753" s="2"/>
      <c r="D753" s="2"/>
      <c r="E753" s="2"/>
      <c r="F753" s="2"/>
      <c r="G753" s="2"/>
      <c r="H753" s="2"/>
      <c r="I753" s="11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customHeight="1" ht="14.25">
      <c r="A754" s="2"/>
      <c r="B754" s="2"/>
      <c r="C754" s="2"/>
      <c r="D754" s="2"/>
      <c r="E754" s="2"/>
      <c r="F754" s="2"/>
      <c r="G754" s="2"/>
      <c r="H754" s="2"/>
      <c r="I754" s="11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customHeight="1" ht="14.25">
      <c r="A755" s="2"/>
      <c r="B755" s="2"/>
      <c r="C755" s="2"/>
      <c r="D755" s="2"/>
      <c r="E755" s="2"/>
      <c r="F755" s="2"/>
      <c r="G755" s="2"/>
      <c r="H755" s="2"/>
      <c r="I755" s="11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customHeight="1" ht="14.25">
      <c r="A756" s="2"/>
      <c r="B756" s="2"/>
      <c r="C756" s="2"/>
      <c r="D756" s="2"/>
      <c r="E756" s="2"/>
      <c r="F756" s="2"/>
      <c r="G756" s="2"/>
      <c r="H756" s="2"/>
      <c r="I756" s="11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customHeight="1" ht="14.25">
      <c r="A757" s="2"/>
      <c r="B757" s="2"/>
      <c r="C757" s="2"/>
      <c r="D757" s="2"/>
      <c r="E757" s="2"/>
      <c r="F757" s="2"/>
      <c r="G757" s="2"/>
      <c r="H757" s="2"/>
      <c r="I757" s="11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customHeight="1" ht="14.25">
      <c r="A758" s="2"/>
      <c r="B758" s="2"/>
      <c r="C758" s="2"/>
      <c r="D758" s="2"/>
      <c r="E758" s="2"/>
      <c r="F758" s="2"/>
      <c r="G758" s="2"/>
      <c r="H758" s="2"/>
      <c r="I758" s="11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customHeight="1" ht="14.25">
      <c r="A759" s="2"/>
      <c r="B759" s="2"/>
      <c r="C759" s="2"/>
      <c r="D759" s="2"/>
      <c r="E759" s="2"/>
      <c r="F759" s="2"/>
      <c r="G759" s="2"/>
      <c r="H759" s="2"/>
      <c r="I759" s="11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customHeight="1" ht="14.25">
      <c r="A760" s="2"/>
      <c r="B760" s="2"/>
      <c r="C760" s="2"/>
      <c r="D760" s="2"/>
      <c r="E760" s="2"/>
      <c r="F760" s="2"/>
      <c r="G760" s="2"/>
      <c r="H760" s="2"/>
      <c r="I760" s="11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customHeight="1" ht="14.25">
      <c r="A761" s="2"/>
      <c r="B761" s="2"/>
      <c r="C761" s="2"/>
      <c r="D761" s="2"/>
      <c r="E761" s="2"/>
      <c r="F761" s="2"/>
      <c r="G761" s="2"/>
      <c r="H761" s="2"/>
      <c r="I761" s="11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customHeight="1" ht="14.25">
      <c r="A762" s="2"/>
      <c r="B762" s="2"/>
      <c r="C762" s="2"/>
      <c r="D762" s="2"/>
      <c r="E762" s="2"/>
      <c r="F762" s="2"/>
      <c r="G762" s="2"/>
      <c r="H762" s="2"/>
      <c r="I762" s="11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customHeight="1" ht="14.25">
      <c r="A763" s="2"/>
      <c r="B763" s="2"/>
      <c r="C763" s="2"/>
      <c r="D763" s="2"/>
      <c r="E763" s="2"/>
      <c r="F763" s="2"/>
      <c r="G763" s="2"/>
      <c r="H763" s="2"/>
      <c r="I763" s="11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customHeight="1" ht="14.25">
      <c r="A764" s="2"/>
      <c r="B764" s="2"/>
      <c r="C764" s="2"/>
      <c r="D764" s="2"/>
      <c r="E764" s="2"/>
      <c r="F764" s="2"/>
      <c r="G764" s="2"/>
      <c r="H764" s="2"/>
      <c r="I764" s="11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customHeight="1" ht="14.25">
      <c r="A765" s="2"/>
      <c r="B765" s="2"/>
      <c r="C765" s="2"/>
      <c r="D765" s="2"/>
      <c r="E765" s="2"/>
      <c r="F765" s="2"/>
      <c r="G765" s="2"/>
      <c r="H765" s="2"/>
      <c r="I765" s="11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customHeight="1" ht="14.25">
      <c r="A766" s="2"/>
      <c r="B766" s="2"/>
      <c r="C766" s="2"/>
      <c r="D766" s="2"/>
      <c r="E766" s="2"/>
      <c r="F766" s="2"/>
      <c r="G766" s="2"/>
      <c r="H766" s="2"/>
      <c r="I766" s="11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customHeight="1" ht="14.25">
      <c r="A767" s="2"/>
      <c r="B767" s="2"/>
      <c r="C767" s="2"/>
      <c r="D767" s="2"/>
      <c r="E767" s="2"/>
      <c r="F767" s="2"/>
      <c r="G767" s="2"/>
      <c r="H767" s="2"/>
      <c r="I767" s="11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customHeight="1" ht="14.25">
      <c r="A768" s="2"/>
      <c r="B768" s="2"/>
      <c r="C768" s="2"/>
      <c r="D768" s="2"/>
      <c r="E768" s="2"/>
      <c r="F768" s="2"/>
      <c r="G768" s="2"/>
      <c r="H768" s="2"/>
      <c r="I768" s="11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customHeight="1" ht="14.25">
      <c r="A769" s="2"/>
      <c r="B769" s="2"/>
      <c r="C769" s="2"/>
      <c r="D769" s="2"/>
      <c r="E769" s="2"/>
      <c r="F769" s="2"/>
      <c r="G769" s="2"/>
      <c r="H769" s="2"/>
      <c r="I769" s="11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customHeight="1" ht="14.25">
      <c r="A770" s="2"/>
      <c r="B770" s="2"/>
      <c r="C770" s="2"/>
      <c r="D770" s="2"/>
      <c r="E770" s="2"/>
      <c r="F770" s="2"/>
      <c r="G770" s="2"/>
      <c r="H770" s="2"/>
      <c r="I770" s="11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customHeight="1" ht="14.25">
      <c r="A771" s="2"/>
      <c r="B771" s="2"/>
      <c r="C771" s="2"/>
      <c r="D771" s="2"/>
      <c r="E771" s="2"/>
      <c r="F771" s="2"/>
      <c r="G771" s="2"/>
      <c r="H771" s="2"/>
      <c r="I771" s="11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customHeight="1" ht="14.25">
      <c r="A772" s="2"/>
      <c r="B772" s="2"/>
      <c r="C772" s="2"/>
      <c r="D772" s="2"/>
      <c r="E772" s="2"/>
      <c r="F772" s="2"/>
      <c r="G772" s="2"/>
      <c r="H772" s="2"/>
      <c r="I772" s="11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customHeight="1" ht="14.25">
      <c r="A773" s="2"/>
      <c r="B773" s="2"/>
      <c r="C773" s="2"/>
      <c r="D773" s="2"/>
      <c r="E773" s="2"/>
      <c r="F773" s="2"/>
      <c r="G773" s="2"/>
      <c r="H773" s="2"/>
      <c r="I773" s="11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customHeight="1" ht="14.25">
      <c r="A774" s="2"/>
      <c r="B774" s="2"/>
      <c r="C774" s="2"/>
      <c r="D774" s="2"/>
      <c r="E774" s="2"/>
      <c r="F774" s="2"/>
      <c r="G774" s="2"/>
      <c r="H774" s="2"/>
      <c r="I774" s="11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customHeight="1" ht="14.25">
      <c r="A775" s="2"/>
      <c r="B775" s="2"/>
      <c r="C775" s="2"/>
      <c r="D775" s="2"/>
      <c r="E775" s="2"/>
      <c r="F775" s="2"/>
      <c r="G775" s="2"/>
      <c r="H775" s="2"/>
      <c r="I775" s="11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customHeight="1" ht="14.25">
      <c r="A776" s="2"/>
      <c r="B776" s="2"/>
      <c r="C776" s="2"/>
      <c r="D776" s="2"/>
      <c r="E776" s="2"/>
      <c r="F776" s="2"/>
      <c r="G776" s="2"/>
      <c r="H776" s="2"/>
      <c r="I776" s="11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customHeight="1" ht="14.25">
      <c r="A777" s="2"/>
      <c r="B777" s="2"/>
      <c r="C777" s="2"/>
      <c r="D777" s="2"/>
      <c r="E777" s="2"/>
      <c r="F777" s="2"/>
      <c r="G777" s="2"/>
      <c r="H777" s="2"/>
      <c r="I777" s="11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customHeight="1" ht="14.25">
      <c r="A778" s="2"/>
      <c r="B778" s="2"/>
      <c r="C778" s="2"/>
      <c r="D778" s="2"/>
      <c r="E778" s="2"/>
      <c r="F778" s="2"/>
      <c r="G778" s="2"/>
      <c r="H778" s="2"/>
      <c r="I778" s="11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customHeight="1" ht="14.25">
      <c r="A779" s="2"/>
      <c r="B779" s="2"/>
      <c r="C779" s="2"/>
      <c r="D779" s="2"/>
      <c r="E779" s="2"/>
      <c r="F779" s="2"/>
      <c r="G779" s="2"/>
      <c r="H779" s="2"/>
      <c r="I779" s="11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customHeight="1" ht="14.25">
      <c r="A780" s="2"/>
      <c r="B780" s="2"/>
      <c r="C780" s="2"/>
      <c r="D780" s="2"/>
      <c r="E780" s="2"/>
      <c r="F780" s="2"/>
      <c r="G780" s="2"/>
      <c r="H780" s="2"/>
      <c r="I780" s="11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customHeight="1" ht="14.25">
      <c r="A781" s="2"/>
      <c r="B781" s="2"/>
      <c r="C781" s="2"/>
      <c r="D781" s="2"/>
      <c r="E781" s="2"/>
      <c r="F781" s="2"/>
      <c r="G781" s="2"/>
      <c r="H781" s="2"/>
      <c r="I781" s="11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customHeight="1" ht="14.25">
      <c r="A782" s="2"/>
      <c r="B782" s="2"/>
      <c r="C782" s="2"/>
      <c r="D782" s="2"/>
      <c r="E782" s="2"/>
      <c r="F782" s="2"/>
      <c r="G782" s="2"/>
      <c r="H782" s="2"/>
      <c r="I782" s="11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customHeight="1" ht="14.25">
      <c r="A783" s="2"/>
      <c r="B783" s="2"/>
      <c r="C783" s="2"/>
      <c r="D783" s="2"/>
      <c r="E783" s="2"/>
      <c r="F783" s="2"/>
      <c r="G783" s="2"/>
      <c r="H783" s="2"/>
      <c r="I783" s="11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customHeight="1" ht="14.25">
      <c r="A784" s="2"/>
      <c r="B784" s="2"/>
      <c r="C784" s="2"/>
      <c r="D784" s="2"/>
      <c r="E784" s="2"/>
      <c r="F784" s="2"/>
      <c r="G784" s="2"/>
      <c r="H784" s="2"/>
      <c r="I784" s="11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customHeight="1" ht="14.25">
      <c r="A785" s="2"/>
      <c r="B785" s="2"/>
      <c r="C785" s="2"/>
      <c r="D785" s="2"/>
      <c r="E785" s="2"/>
      <c r="F785" s="2"/>
      <c r="G785" s="2"/>
      <c r="H785" s="2"/>
      <c r="I785" s="11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customHeight="1" ht="14.25">
      <c r="A786" s="2"/>
      <c r="B786" s="2"/>
      <c r="C786" s="2"/>
      <c r="D786" s="2"/>
      <c r="E786" s="2"/>
      <c r="F786" s="2"/>
      <c r="G786" s="2"/>
      <c r="H786" s="2"/>
      <c r="I786" s="11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customHeight="1" ht="14.25">
      <c r="A787" s="2"/>
      <c r="B787" s="2"/>
      <c r="C787" s="2"/>
      <c r="D787" s="2"/>
      <c r="E787" s="2"/>
      <c r="F787" s="2"/>
      <c r="G787" s="2"/>
      <c r="H787" s="2"/>
      <c r="I787" s="11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customHeight="1" ht="14.25">
      <c r="A788" s="2"/>
      <c r="B788" s="2"/>
      <c r="C788" s="2"/>
      <c r="D788" s="2"/>
      <c r="E788" s="2"/>
      <c r="F788" s="2"/>
      <c r="G788" s="2"/>
      <c r="H788" s="2"/>
      <c r="I788" s="11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customHeight="1" ht="14.25">
      <c r="A789" s="2"/>
      <c r="B789" s="2"/>
      <c r="C789" s="2"/>
      <c r="D789" s="2"/>
      <c r="E789" s="2"/>
      <c r="F789" s="2"/>
      <c r="G789" s="2"/>
      <c r="H789" s="2"/>
      <c r="I789" s="11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customHeight="1" ht="14.25">
      <c r="A790" s="2"/>
      <c r="B790" s="2"/>
      <c r="C790" s="2"/>
      <c r="D790" s="2"/>
      <c r="E790" s="2"/>
      <c r="F790" s="2"/>
      <c r="G790" s="2"/>
      <c r="H790" s="2"/>
      <c r="I790" s="11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customHeight="1" ht="14.25">
      <c r="A791" s="2"/>
      <c r="B791" s="2"/>
      <c r="C791" s="2"/>
      <c r="D791" s="2"/>
      <c r="E791" s="2"/>
      <c r="F791" s="2"/>
      <c r="G791" s="2"/>
      <c r="H791" s="2"/>
      <c r="I791" s="11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customHeight="1" ht="14.25">
      <c r="A792" s="2"/>
      <c r="B792" s="2"/>
      <c r="C792" s="2"/>
      <c r="D792" s="2"/>
      <c r="E792" s="2"/>
      <c r="F792" s="2"/>
      <c r="G792" s="2"/>
      <c r="H792" s="2"/>
      <c r="I792" s="11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customHeight="1" ht="14.25">
      <c r="A793" s="2"/>
      <c r="B793" s="2"/>
      <c r="C793" s="2"/>
      <c r="D793" s="2"/>
      <c r="E793" s="2"/>
      <c r="F793" s="2"/>
      <c r="G793" s="2"/>
      <c r="H793" s="2"/>
      <c r="I793" s="11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customHeight="1" ht="14.25">
      <c r="A794" s="2"/>
      <c r="B794" s="2"/>
      <c r="C794" s="2"/>
      <c r="D794" s="2"/>
      <c r="E794" s="2"/>
      <c r="F794" s="2"/>
      <c r="G794" s="2"/>
      <c r="H794" s="2"/>
      <c r="I794" s="11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customHeight="1" ht="14.25">
      <c r="A795" s="2"/>
      <c r="B795" s="2"/>
      <c r="C795" s="2"/>
      <c r="D795" s="2"/>
      <c r="E795" s="2"/>
      <c r="F795" s="2"/>
      <c r="G795" s="2"/>
      <c r="H795" s="2"/>
      <c r="I795" s="11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customHeight="1" ht="14.25">
      <c r="A796" s="2"/>
      <c r="B796" s="2"/>
      <c r="C796" s="2"/>
      <c r="D796" s="2"/>
      <c r="E796" s="2"/>
      <c r="F796" s="2"/>
      <c r="G796" s="2"/>
      <c r="H796" s="2"/>
      <c r="I796" s="11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customHeight="1" ht="14.25">
      <c r="A797" s="2"/>
      <c r="B797" s="2"/>
      <c r="C797" s="2"/>
      <c r="D797" s="2"/>
      <c r="E797" s="2"/>
      <c r="F797" s="2"/>
      <c r="G797" s="2"/>
      <c r="H797" s="2"/>
      <c r="I797" s="11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customHeight="1" ht="14.25">
      <c r="A798" s="2"/>
      <c r="B798" s="2"/>
      <c r="C798" s="2"/>
      <c r="D798" s="2"/>
      <c r="E798" s="2"/>
      <c r="F798" s="2"/>
      <c r="G798" s="2"/>
      <c r="H798" s="2"/>
      <c r="I798" s="11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customHeight="1" ht="14.25">
      <c r="A799" s="2"/>
      <c r="B799" s="2"/>
      <c r="C799" s="2"/>
      <c r="D799" s="2"/>
      <c r="E799" s="2"/>
      <c r="F799" s="2"/>
      <c r="G799" s="2"/>
      <c r="H799" s="2"/>
      <c r="I799" s="11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customHeight="1" ht="14.25">
      <c r="A800" s="2"/>
      <c r="B800" s="2"/>
      <c r="C800" s="2"/>
      <c r="D800" s="2"/>
      <c r="E800" s="2"/>
      <c r="F800" s="2"/>
      <c r="G800" s="2"/>
      <c r="H800" s="2"/>
      <c r="I800" s="11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customHeight="1" ht="14.25">
      <c r="A801" s="2"/>
      <c r="B801" s="2"/>
      <c r="C801" s="2"/>
      <c r="D801" s="2"/>
      <c r="E801" s="2"/>
      <c r="F801" s="2"/>
      <c r="G801" s="2"/>
      <c r="H801" s="2"/>
      <c r="I801" s="11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customHeight="1" ht="14.25">
      <c r="A802" s="2"/>
      <c r="B802" s="2"/>
      <c r="C802" s="2"/>
      <c r="D802" s="2"/>
      <c r="E802" s="2"/>
      <c r="F802" s="2"/>
      <c r="G802" s="2"/>
      <c r="H802" s="2"/>
      <c r="I802" s="11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customHeight="1" ht="14.25">
      <c r="A803" s="2"/>
      <c r="B803" s="2"/>
      <c r="C803" s="2"/>
      <c r="D803" s="2"/>
      <c r="E803" s="2"/>
      <c r="F803" s="2"/>
      <c r="G803" s="2"/>
      <c r="H803" s="2"/>
      <c r="I803" s="11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customHeight="1" ht="14.25">
      <c r="A804" s="2"/>
      <c r="B804" s="2"/>
      <c r="C804" s="2"/>
      <c r="D804" s="2"/>
      <c r="E804" s="2"/>
      <c r="F804" s="2"/>
      <c r="G804" s="2"/>
      <c r="H804" s="2"/>
      <c r="I804" s="11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customHeight="1" ht="14.25">
      <c r="A805" s="2"/>
      <c r="B805" s="2"/>
      <c r="C805" s="2"/>
      <c r="D805" s="2"/>
      <c r="E805" s="2"/>
      <c r="F805" s="2"/>
      <c r="G805" s="2"/>
      <c r="H805" s="2"/>
      <c r="I805" s="11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customHeight="1" ht="14.25">
      <c r="A806" s="2"/>
      <c r="B806" s="2"/>
      <c r="C806" s="2"/>
      <c r="D806" s="2"/>
      <c r="E806" s="2"/>
      <c r="F806" s="2"/>
      <c r="G806" s="2"/>
      <c r="H806" s="2"/>
      <c r="I806" s="11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customHeight="1" ht="14.25">
      <c r="A807" s="2"/>
      <c r="B807" s="2"/>
      <c r="C807" s="2"/>
      <c r="D807" s="2"/>
      <c r="E807" s="2"/>
      <c r="F807" s="2"/>
      <c r="G807" s="2"/>
      <c r="H807" s="2"/>
      <c r="I807" s="11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customHeight="1" ht="14.25">
      <c r="A808" s="2"/>
      <c r="B808" s="2"/>
      <c r="C808" s="2"/>
      <c r="D808" s="2"/>
      <c r="E808" s="2"/>
      <c r="F808" s="2"/>
      <c r="G808" s="2"/>
      <c r="H808" s="2"/>
      <c r="I808" s="11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customHeight="1" ht="14.25">
      <c r="A809" s="2"/>
      <c r="B809" s="2"/>
      <c r="C809" s="2"/>
      <c r="D809" s="2"/>
      <c r="E809" s="2"/>
      <c r="F809" s="2"/>
      <c r="G809" s="2"/>
      <c r="H809" s="2"/>
      <c r="I809" s="11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customHeight="1" ht="14.25">
      <c r="A810" s="2"/>
      <c r="B810" s="2"/>
      <c r="C810" s="2"/>
      <c r="D810" s="2"/>
      <c r="E810" s="2"/>
      <c r="F810" s="2"/>
      <c r="G810" s="2"/>
      <c r="H810" s="2"/>
      <c r="I810" s="11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customHeight="1" ht="14.25">
      <c r="A811" s="2"/>
      <c r="B811" s="2"/>
      <c r="C811" s="2"/>
      <c r="D811" s="2"/>
      <c r="E811" s="2"/>
      <c r="F811" s="2"/>
      <c r="G811" s="2"/>
      <c r="H811" s="2"/>
      <c r="I811" s="11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customHeight="1" ht="14.25">
      <c r="A812" s="2"/>
      <c r="B812" s="2"/>
      <c r="C812" s="2"/>
      <c r="D812" s="2"/>
      <c r="E812" s="2"/>
      <c r="F812" s="2"/>
      <c r="G812" s="2"/>
      <c r="H812" s="2"/>
      <c r="I812" s="11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customHeight="1" ht="14.25">
      <c r="A813" s="2"/>
      <c r="B813" s="2"/>
      <c r="C813" s="2"/>
      <c r="D813" s="2"/>
      <c r="E813" s="2"/>
      <c r="F813" s="2"/>
      <c r="G813" s="2"/>
      <c r="H813" s="2"/>
      <c r="I813" s="11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customHeight="1" ht="14.25">
      <c r="A814" s="2"/>
      <c r="B814" s="2"/>
      <c r="C814" s="2"/>
      <c r="D814" s="2"/>
      <c r="E814" s="2"/>
      <c r="F814" s="2"/>
      <c r="G814" s="2"/>
      <c r="H814" s="2"/>
      <c r="I814" s="11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customHeight="1" ht="14.25">
      <c r="A815" s="2"/>
      <c r="B815" s="2"/>
      <c r="C815" s="2"/>
      <c r="D815" s="2"/>
      <c r="E815" s="2"/>
      <c r="F815" s="2"/>
      <c r="G815" s="2"/>
      <c r="H815" s="2"/>
      <c r="I815" s="11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customHeight="1" ht="14.25">
      <c r="A816" s="2"/>
      <c r="B816" s="2"/>
      <c r="C816" s="2"/>
      <c r="D816" s="2"/>
      <c r="E816" s="2"/>
      <c r="F816" s="2"/>
      <c r="G816" s="2"/>
      <c r="H816" s="2"/>
      <c r="I816" s="11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customHeight="1" ht="14.25">
      <c r="A817" s="2"/>
      <c r="B817" s="2"/>
      <c r="C817" s="2"/>
      <c r="D817" s="2"/>
      <c r="E817" s="2"/>
      <c r="F817" s="2"/>
      <c r="G817" s="2"/>
      <c r="H817" s="2"/>
      <c r="I817" s="11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customHeight="1" ht="14.25">
      <c r="A818" s="2"/>
      <c r="B818" s="2"/>
      <c r="C818" s="2"/>
      <c r="D818" s="2"/>
      <c r="E818" s="2"/>
      <c r="F818" s="2"/>
      <c r="G818" s="2"/>
      <c r="H818" s="2"/>
      <c r="I818" s="11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customHeight="1" ht="14.25">
      <c r="A819" s="2"/>
      <c r="B819" s="2"/>
      <c r="C819" s="2"/>
      <c r="D819" s="2"/>
      <c r="E819" s="2"/>
      <c r="F819" s="2"/>
      <c r="G819" s="2"/>
      <c r="H819" s="2"/>
      <c r="I819" s="11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customHeight="1" ht="14.25">
      <c r="A820" s="2"/>
      <c r="B820" s="2"/>
      <c r="C820" s="2"/>
      <c r="D820" s="2"/>
      <c r="E820" s="2"/>
      <c r="F820" s="2"/>
      <c r="G820" s="2"/>
      <c r="H820" s="2"/>
      <c r="I820" s="11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customHeight="1" ht="14.25">
      <c r="A821" s="2"/>
      <c r="B821" s="2"/>
      <c r="C821" s="2"/>
      <c r="D821" s="2"/>
      <c r="E821" s="2"/>
      <c r="F821" s="2"/>
      <c r="G821" s="2"/>
      <c r="H821" s="2"/>
      <c r="I821" s="11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customHeight="1" ht="14.25">
      <c r="A822" s="2"/>
      <c r="B822" s="2"/>
      <c r="C822" s="2"/>
      <c r="D822" s="2"/>
      <c r="E822" s="2"/>
      <c r="F822" s="2"/>
      <c r="G822" s="2"/>
      <c r="H822" s="2"/>
      <c r="I822" s="11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customHeight="1" ht="14.25">
      <c r="A823" s="2"/>
      <c r="B823" s="2"/>
      <c r="C823" s="2"/>
      <c r="D823" s="2"/>
      <c r="E823" s="2"/>
      <c r="F823" s="2"/>
      <c r="G823" s="2"/>
      <c r="H823" s="2"/>
      <c r="I823" s="11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customHeight="1" ht="14.25">
      <c r="A824" s="2"/>
      <c r="B824" s="2"/>
      <c r="C824" s="2"/>
      <c r="D824" s="2"/>
      <c r="E824" s="2"/>
      <c r="F824" s="2"/>
      <c r="G824" s="2"/>
      <c r="H824" s="2"/>
      <c r="I824" s="11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customHeight="1" ht="14.25">
      <c r="A825" s="2"/>
      <c r="B825" s="2"/>
      <c r="C825" s="2"/>
      <c r="D825" s="2"/>
      <c r="E825" s="2"/>
      <c r="F825" s="2"/>
      <c r="G825" s="2"/>
      <c r="H825" s="2"/>
      <c r="I825" s="11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customHeight="1" ht="14.25">
      <c r="A826" s="2"/>
      <c r="B826" s="2"/>
      <c r="C826" s="2"/>
      <c r="D826" s="2"/>
      <c r="E826" s="2"/>
      <c r="F826" s="2"/>
      <c r="G826" s="2"/>
      <c r="H826" s="2"/>
      <c r="I826" s="11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customHeight="1" ht="14.25">
      <c r="A827" s="2"/>
      <c r="B827" s="2"/>
      <c r="C827" s="2"/>
      <c r="D827" s="2"/>
      <c r="E827" s="2"/>
      <c r="F827" s="2"/>
      <c r="G827" s="2"/>
      <c r="H827" s="2"/>
      <c r="I827" s="11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customHeight="1" ht="14.25">
      <c r="A828" s="2"/>
      <c r="B828" s="2"/>
      <c r="C828" s="2"/>
      <c r="D828" s="2"/>
      <c r="E828" s="2"/>
      <c r="F828" s="2"/>
      <c r="G828" s="2"/>
      <c r="H828" s="2"/>
      <c r="I828" s="11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customHeight="1" ht="14.25">
      <c r="A829" s="2"/>
      <c r="B829" s="2"/>
      <c r="C829" s="2"/>
      <c r="D829" s="2"/>
      <c r="E829" s="2"/>
      <c r="F829" s="2"/>
      <c r="G829" s="2"/>
      <c r="H829" s="2"/>
      <c r="I829" s="11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customHeight="1" ht="14.25">
      <c r="A830" s="2"/>
      <c r="B830" s="2"/>
      <c r="C830" s="2"/>
      <c r="D830" s="2"/>
      <c r="E830" s="2"/>
      <c r="F830" s="2"/>
      <c r="G830" s="2"/>
      <c r="H830" s="2"/>
      <c r="I830" s="11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customHeight="1" ht="14.25">
      <c r="A831" s="2"/>
      <c r="B831" s="2"/>
      <c r="C831" s="2"/>
      <c r="D831" s="2"/>
      <c r="E831" s="2"/>
      <c r="F831" s="2"/>
      <c r="G831" s="2"/>
      <c r="H831" s="2"/>
      <c r="I831" s="11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customHeight="1" ht="14.25">
      <c r="A832" s="2"/>
      <c r="B832" s="2"/>
      <c r="C832" s="2"/>
      <c r="D832" s="2"/>
      <c r="E832" s="2"/>
      <c r="F832" s="2"/>
      <c r="G832" s="2"/>
      <c r="H832" s="2"/>
      <c r="I832" s="11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customHeight="1" ht="14.25">
      <c r="A833" s="2"/>
      <c r="B833" s="2"/>
      <c r="C833" s="2"/>
      <c r="D833" s="2"/>
      <c r="E833" s="2"/>
      <c r="F833" s="2"/>
      <c r="G833" s="2"/>
      <c r="H833" s="2"/>
      <c r="I833" s="11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customHeight="1" ht="14.25">
      <c r="A834" s="2"/>
      <c r="B834" s="2"/>
      <c r="C834" s="2"/>
      <c r="D834" s="2"/>
      <c r="E834" s="2"/>
      <c r="F834" s="2"/>
      <c r="G834" s="2"/>
      <c r="H834" s="2"/>
      <c r="I834" s="11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customHeight="1" ht="14.25">
      <c r="A835" s="2"/>
      <c r="B835" s="2"/>
      <c r="C835" s="2"/>
      <c r="D835" s="2"/>
      <c r="E835" s="2"/>
      <c r="F835" s="2"/>
      <c r="G835" s="2"/>
      <c r="H835" s="2"/>
      <c r="I835" s="11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customHeight="1" ht="14.25">
      <c r="A836" s="2"/>
      <c r="B836" s="2"/>
      <c r="C836" s="2"/>
      <c r="D836" s="2"/>
      <c r="E836" s="2"/>
      <c r="F836" s="2"/>
      <c r="G836" s="2"/>
      <c r="H836" s="2"/>
      <c r="I836" s="11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customHeight="1" ht="14.25">
      <c r="A837" s="2"/>
      <c r="B837" s="2"/>
      <c r="C837" s="2"/>
      <c r="D837" s="2"/>
      <c r="E837" s="2"/>
      <c r="F837" s="2"/>
      <c r="G837" s="2"/>
      <c r="H837" s="2"/>
      <c r="I837" s="11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customHeight="1" ht="14.25">
      <c r="A838" s="2"/>
      <c r="B838" s="2"/>
      <c r="C838" s="2"/>
      <c r="D838" s="2"/>
      <c r="E838" s="2"/>
      <c r="F838" s="2"/>
      <c r="G838" s="2"/>
      <c r="H838" s="2"/>
      <c r="I838" s="11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customHeight="1" ht="14.25">
      <c r="A839" s="2"/>
      <c r="B839" s="2"/>
      <c r="C839" s="2"/>
      <c r="D839" s="2"/>
      <c r="E839" s="2"/>
      <c r="F839" s="2"/>
      <c r="G839" s="2"/>
      <c r="H839" s="2"/>
      <c r="I839" s="11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customHeight="1" ht="14.25">
      <c r="A840" s="2"/>
      <c r="B840" s="2"/>
      <c r="C840" s="2"/>
      <c r="D840" s="2"/>
      <c r="E840" s="2"/>
      <c r="F840" s="2"/>
      <c r="G840" s="2"/>
      <c r="H840" s="2"/>
      <c r="I840" s="11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customHeight="1" ht="14.25">
      <c r="A841" s="2"/>
      <c r="B841" s="2"/>
      <c r="C841" s="2"/>
      <c r="D841" s="2"/>
      <c r="E841" s="2"/>
      <c r="F841" s="2"/>
      <c r="G841" s="2"/>
      <c r="H841" s="2"/>
      <c r="I841" s="11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customHeight="1" ht="14.25">
      <c r="A842" s="2"/>
      <c r="B842" s="2"/>
      <c r="C842" s="2"/>
      <c r="D842" s="2"/>
      <c r="E842" s="2"/>
      <c r="F842" s="2"/>
      <c r="G842" s="2"/>
      <c r="H842" s="2"/>
      <c r="I842" s="11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customHeight="1" ht="14.25">
      <c r="A843" s="2"/>
      <c r="B843" s="2"/>
      <c r="C843" s="2"/>
      <c r="D843" s="2"/>
      <c r="E843" s="2"/>
      <c r="F843" s="2"/>
      <c r="G843" s="2"/>
      <c r="H843" s="2"/>
      <c r="I843" s="11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customHeight="1" ht="14.25">
      <c r="A844" s="2"/>
      <c r="B844" s="2"/>
      <c r="C844" s="2"/>
      <c r="D844" s="2"/>
      <c r="E844" s="2"/>
      <c r="F844" s="2"/>
      <c r="G844" s="2"/>
      <c r="H844" s="2"/>
      <c r="I844" s="11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customHeight="1" ht="14.25">
      <c r="A845" s="2"/>
      <c r="B845" s="2"/>
      <c r="C845" s="2"/>
      <c r="D845" s="2"/>
      <c r="E845" s="2"/>
      <c r="F845" s="2"/>
      <c r="G845" s="2"/>
      <c r="H845" s="2"/>
      <c r="I845" s="11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customHeight="1" ht="14.25">
      <c r="A846" s="2"/>
      <c r="B846" s="2"/>
      <c r="C846" s="2"/>
      <c r="D846" s="2"/>
      <c r="E846" s="2"/>
      <c r="F846" s="2"/>
      <c r="G846" s="2"/>
      <c r="H846" s="2"/>
      <c r="I846" s="11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customHeight="1" ht="14.25">
      <c r="A847" s="2"/>
      <c r="B847" s="2"/>
      <c r="C847" s="2"/>
      <c r="D847" s="2"/>
      <c r="E847" s="2"/>
      <c r="F847" s="2"/>
      <c r="G847" s="2"/>
      <c r="H847" s="2"/>
      <c r="I847" s="11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customHeight="1" ht="14.25">
      <c r="A848" s="2"/>
      <c r="B848" s="2"/>
      <c r="C848" s="2"/>
      <c r="D848" s="2"/>
      <c r="E848" s="2"/>
      <c r="F848" s="2"/>
      <c r="G848" s="2"/>
      <c r="H848" s="2"/>
      <c r="I848" s="11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customHeight="1" ht="14.25">
      <c r="A849" s="2"/>
      <c r="B849" s="2"/>
      <c r="C849" s="2"/>
      <c r="D849" s="2"/>
      <c r="E849" s="2"/>
      <c r="F849" s="2"/>
      <c r="G849" s="2"/>
      <c r="H849" s="2"/>
      <c r="I849" s="11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customHeight="1" ht="14.25">
      <c r="A850" s="2"/>
      <c r="B850" s="2"/>
      <c r="C850" s="2"/>
      <c r="D850" s="2"/>
      <c r="E850" s="2"/>
      <c r="F850" s="2"/>
      <c r="G850" s="2"/>
      <c r="H850" s="2"/>
      <c r="I850" s="11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customHeight="1" ht="14.25">
      <c r="A851" s="2"/>
      <c r="B851" s="2"/>
      <c r="C851" s="2"/>
      <c r="D851" s="2"/>
      <c r="E851" s="2"/>
      <c r="F851" s="2"/>
      <c r="G851" s="2"/>
      <c r="H851" s="2"/>
      <c r="I851" s="11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customHeight="1" ht="14.25">
      <c r="A852" s="2"/>
      <c r="B852" s="2"/>
      <c r="C852" s="2"/>
      <c r="D852" s="2"/>
      <c r="E852" s="2"/>
      <c r="F852" s="2"/>
      <c r="G852" s="2"/>
      <c r="H852" s="2"/>
      <c r="I852" s="11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customHeight="1" ht="14.25">
      <c r="A853" s="2"/>
      <c r="B853" s="2"/>
      <c r="C853" s="2"/>
      <c r="D853" s="2"/>
      <c r="E853" s="2"/>
      <c r="F853" s="2"/>
      <c r="G853" s="2"/>
      <c r="H853" s="2"/>
      <c r="I853" s="11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customHeight="1" ht="14.25">
      <c r="A854" s="2"/>
      <c r="B854" s="2"/>
      <c r="C854" s="2"/>
      <c r="D854" s="2"/>
      <c r="E854" s="2"/>
      <c r="F854" s="2"/>
      <c r="G854" s="2"/>
      <c r="H854" s="2"/>
      <c r="I854" s="11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customHeight="1" ht="14.25">
      <c r="A855" s="2"/>
      <c r="B855" s="2"/>
      <c r="C855" s="2"/>
      <c r="D855" s="2"/>
      <c r="E855" s="2"/>
      <c r="F855" s="2"/>
      <c r="G855" s="2"/>
      <c r="H855" s="2"/>
      <c r="I855" s="11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customHeight="1" ht="14.25">
      <c r="A856" s="2"/>
      <c r="B856" s="2"/>
      <c r="C856" s="2"/>
      <c r="D856" s="2"/>
      <c r="E856" s="2"/>
      <c r="F856" s="2"/>
      <c r="G856" s="2"/>
      <c r="H856" s="2"/>
      <c r="I856" s="11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customHeight="1" ht="14.25">
      <c r="A857" s="2"/>
      <c r="B857" s="2"/>
      <c r="C857" s="2"/>
      <c r="D857" s="2"/>
      <c r="E857" s="2"/>
      <c r="F857" s="2"/>
      <c r="G857" s="2"/>
      <c r="H857" s="2"/>
      <c r="I857" s="11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customHeight="1" ht="14.25">
      <c r="A858" s="2"/>
      <c r="B858" s="2"/>
      <c r="C858" s="2"/>
      <c r="D858" s="2"/>
      <c r="E858" s="2"/>
      <c r="F858" s="2"/>
      <c r="G858" s="2"/>
      <c r="H858" s="2"/>
      <c r="I858" s="11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customHeight="1" ht="14.25">
      <c r="A859" s="2"/>
      <c r="B859" s="2"/>
      <c r="C859" s="2"/>
      <c r="D859" s="2"/>
      <c r="E859" s="2"/>
      <c r="F859" s="2"/>
      <c r="G859" s="2"/>
      <c r="H859" s="2"/>
      <c r="I859" s="11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customHeight="1" ht="14.25">
      <c r="A860" s="2"/>
      <c r="B860" s="2"/>
      <c r="C860" s="2"/>
      <c r="D860" s="2"/>
      <c r="E860" s="2"/>
      <c r="F860" s="2"/>
      <c r="G860" s="2"/>
      <c r="H860" s="2"/>
      <c r="I860" s="11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customHeight="1" ht="14.25">
      <c r="A861" s="2"/>
      <c r="B861" s="2"/>
      <c r="C861" s="2"/>
      <c r="D861" s="2"/>
      <c r="E861" s="2"/>
      <c r="F861" s="2"/>
      <c r="G861" s="2"/>
      <c r="H861" s="2"/>
      <c r="I861" s="11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customHeight="1" ht="14.25">
      <c r="A862" s="2"/>
      <c r="B862" s="2"/>
      <c r="C862" s="2"/>
      <c r="D862" s="2"/>
      <c r="E862" s="2"/>
      <c r="F862" s="2"/>
      <c r="G862" s="2"/>
      <c r="H862" s="2"/>
      <c r="I862" s="11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customHeight="1" ht="14.25">
      <c r="A863" s="2"/>
      <c r="B863" s="2"/>
      <c r="C863" s="2"/>
      <c r="D863" s="2"/>
      <c r="E863" s="2"/>
      <c r="F863" s="2"/>
      <c r="G863" s="2"/>
      <c r="H863" s="2"/>
      <c r="I863" s="11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customHeight="1" ht="14.25">
      <c r="A864" s="2"/>
      <c r="B864" s="2"/>
      <c r="C864" s="2"/>
      <c r="D864" s="2"/>
      <c r="E864" s="2"/>
      <c r="F864" s="2"/>
      <c r="G864" s="2"/>
      <c r="H864" s="2"/>
      <c r="I864" s="11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customHeight="1" ht="14.25">
      <c r="A865" s="2"/>
      <c r="B865" s="2"/>
      <c r="C865" s="2"/>
      <c r="D865" s="2"/>
      <c r="E865" s="2"/>
      <c r="F865" s="2"/>
      <c r="G865" s="2"/>
      <c r="H865" s="2"/>
      <c r="I865" s="11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customHeight="1" ht="14.25">
      <c r="A866" s="2"/>
      <c r="B866" s="2"/>
      <c r="C866" s="2"/>
      <c r="D866" s="2"/>
      <c r="E866" s="2"/>
      <c r="F866" s="2"/>
      <c r="G866" s="2"/>
      <c r="H866" s="2"/>
      <c r="I866" s="11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customHeight="1" ht="14.25">
      <c r="A867" s="2"/>
      <c r="B867" s="2"/>
      <c r="C867" s="2"/>
      <c r="D867" s="2"/>
      <c r="E867" s="2"/>
      <c r="F867" s="2"/>
      <c r="G867" s="2"/>
      <c r="H867" s="2"/>
      <c r="I867" s="11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customHeight="1" ht="14.25">
      <c r="A868" s="2"/>
      <c r="B868" s="2"/>
      <c r="C868" s="2"/>
      <c r="D868" s="2"/>
      <c r="E868" s="2"/>
      <c r="F868" s="2"/>
      <c r="G868" s="2"/>
      <c r="H868" s="2"/>
      <c r="I868" s="11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customHeight="1" ht="14.25">
      <c r="A869" s="2"/>
      <c r="B869" s="2"/>
      <c r="C869" s="2"/>
      <c r="D869" s="2"/>
      <c r="E869" s="2"/>
      <c r="F869" s="2"/>
      <c r="G869" s="2"/>
      <c r="H869" s="2"/>
      <c r="I869" s="11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customHeight="1" ht="14.25">
      <c r="A870" s="2"/>
      <c r="B870" s="2"/>
      <c r="C870" s="2"/>
      <c r="D870" s="2"/>
      <c r="E870" s="2"/>
      <c r="F870" s="2"/>
      <c r="G870" s="2"/>
      <c r="H870" s="2"/>
      <c r="I870" s="11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customHeight="1" ht="14.25">
      <c r="A871" s="2"/>
      <c r="B871" s="2"/>
      <c r="C871" s="2"/>
      <c r="D871" s="2"/>
      <c r="E871" s="2"/>
      <c r="F871" s="2"/>
      <c r="G871" s="2"/>
      <c r="H871" s="2"/>
      <c r="I871" s="11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customHeight="1" ht="14.25">
      <c r="A872" s="2"/>
      <c r="B872" s="2"/>
      <c r="C872" s="2"/>
      <c r="D872" s="2"/>
      <c r="E872" s="2"/>
      <c r="F872" s="2"/>
      <c r="G872" s="2"/>
      <c r="H872" s="2"/>
      <c r="I872" s="11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customHeight="1" ht="14.25">
      <c r="A873" s="2"/>
      <c r="B873" s="2"/>
      <c r="C873" s="2"/>
      <c r="D873" s="2"/>
      <c r="E873" s="2"/>
      <c r="F873" s="2"/>
      <c r="G873" s="2"/>
      <c r="H873" s="2"/>
      <c r="I873" s="11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customHeight="1" ht="14.25">
      <c r="A874" s="2"/>
      <c r="B874" s="2"/>
      <c r="C874" s="2"/>
      <c r="D874" s="2"/>
      <c r="E874" s="2"/>
      <c r="F874" s="2"/>
      <c r="G874" s="2"/>
      <c r="H874" s="2"/>
      <c r="I874" s="11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customHeight="1" ht="14.25">
      <c r="A875" s="2"/>
      <c r="B875" s="2"/>
      <c r="C875" s="2"/>
      <c r="D875" s="2"/>
      <c r="E875" s="2"/>
      <c r="F875" s="2"/>
      <c r="G875" s="2"/>
      <c r="H875" s="2"/>
      <c r="I875" s="11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customHeight="1" ht="14.25">
      <c r="A876" s="2"/>
      <c r="B876" s="2"/>
      <c r="C876" s="2"/>
      <c r="D876" s="2"/>
      <c r="E876" s="2"/>
      <c r="F876" s="2"/>
      <c r="G876" s="2"/>
      <c r="H876" s="2"/>
      <c r="I876" s="11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customHeight="1" ht="14.25">
      <c r="A877" s="2"/>
      <c r="B877" s="2"/>
      <c r="C877" s="2"/>
      <c r="D877" s="2"/>
      <c r="E877" s="2"/>
      <c r="F877" s="2"/>
      <c r="G877" s="2"/>
      <c r="H877" s="2"/>
      <c r="I877" s="11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customHeight="1" ht="14.25">
      <c r="A878" s="2"/>
      <c r="B878" s="2"/>
      <c r="C878" s="2"/>
      <c r="D878" s="2"/>
      <c r="E878" s="2"/>
      <c r="F878" s="2"/>
      <c r="G878" s="2"/>
      <c r="H878" s="2"/>
      <c r="I878" s="11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customHeight="1" ht="14.25">
      <c r="A879" s="2"/>
      <c r="B879" s="2"/>
      <c r="C879" s="2"/>
      <c r="D879" s="2"/>
      <c r="E879" s="2"/>
      <c r="F879" s="2"/>
      <c r="G879" s="2"/>
      <c r="H879" s="2"/>
      <c r="I879" s="11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customHeight="1" ht="14.25">
      <c r="A880" s="2"/>
      <c r="B880" s="2"/>
      <c r="C880" s="2"/>
      <c r="D880" s="2"/>
      <c r="E880" s="2"/>
      <c r="F880" s="2"/>
      <c r="G880" s="2"/>
      <c r="H880" s="2"/>
      <c r="I880" s="11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customHeight="1" ht="14.25">
      <c r="A881" s="2"/>
      <c r="B881" s="2"/>
      <c r="C881" s="2"/>
      <c r="D881" s="2"/>
      <c r="E881" s="2"/>
      <c r="F881" s="2"/>
      <c r="G881" s="2"/>
      <c r="H881" s="2"/>
      <c r="I881" s="11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customHeight="1" ht="14.25">
      <c r="A882" s="2"/>
      <c r="B882" s="2"/>
      <c r="C882" s="2"/>
      <c r="D882" s="2"/>
      <c r="E882" s="2"/>
      <c r="F882" s="2"/>
      <c r="G882" s="2"/>
      <c r="H882" s="2"/>
      <c r="I882" s="11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customHeight="1" ht="14.25">
      <c r="A883" s="2"/>
      <c r="B883" s="2"/>
      <c r="C883" s="2"/>
      <c r="D883" s="2"/>
      <c r="E883" s="2"/>
      <c r="F883" s="2"/>
      <c r="G883" s="2"/>
      <c r="H883" s="2"/>
      <c r="I883" s="11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customHeight="1" ht="14.25">
      <c r="A884" s="2"/>
      <c r="B884" s="2"/>
      <c r="C884" s="2"/>
      <c r="D884" s="2"/>
      <c r="E884" s="2"/>
      <c r="F884" s="2"/>
      <c r="G884" s="2"/>
      <c r="H884" s="2"/>
      <c r="I884" s="11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customHeight="1" ht="14.25">
      <c r="A885" s="2"/>
      <c r="B885" s="2"/>
      <c r="C885" s="2"/>
      <c r="D885" s="2"/>
      <c r="E885" s="2"/>
      <c r="F885" s="2"/>
      <c r="G885" s="2"/>
      <c r="H885" s="2"/>
      <c r="I885" s="11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customHeight="1" ht="14.25">
      <c r="A886" s="2"/>
      <c r="B886" s="2"/>
      <c r="C886" s="2"/>
      <c r="D886" s="2"/>
      <c r="E886" s="2"/>
      <c r="F886" s="2"/>
      <c r="G886" s="2"/>
      <c r="H886" s="2"/>
      <c r="I886" s="11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customHeight="1" ht="14.25">
      <c r="A887" s="2"/>
      <c r="B887" s="2"/>
      <c r="C887" s="2"/>
      <c r="D887" s="2"/>
      <c r="E887" s="2"/>
      <c r="F887" s="2"/>
      <c r="G887" s="2"/>
      <c r="H887" s="2"/>
      <c r="I887" s="11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customHeight="1" ht="14.25">
      <c r="A888" s="2"/>
      <c r="B888" s="2"/>
      <c r="C888" s="2"/>
      <c r="D888" s="2"/>
      <c r="E888" s="2"/>
      <c r="F888" s="2"/>
      <c r="G888" s="2"/>
      <c r="H888" s="2"/>
      <c r="I888" s="11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customHeight="1" ht="14.25">
      <c r="A889" s="2"/>
      <c r="B889" s="2"/>
      <c r="C889" s="2"/>
      <c r="D889" s="2"/>
      <c r="E889" s="2"/>
      <c r="F889" s="2"/>
      <c r="G889" s="2"/>
      <c r="H889" s="2"/>
      <c r="I889" s="11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customHeight="1" ht="14.25">
      <c r="A890" s="2"/>
      <c r="B890" s="2"/>
      <c r="C890" s="2"/>
      <c r="D890" s="2"/>
      <c r="E890" s="2"/>
      <c r="F890" s="2"/>
      <c r="G890" s="2"/>
      <c r="H890" s="2"/>
      <c r="I890" s="11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customHeight="1" ht="14.25">
      <c r="A891" s="2"/>
      <c r="B891" s="2"/>
      <c r="C891" s="2"/>
      <c r="D891" s="2"/>
      <c r="E891" s="2"/>
      <c r="F891" s="2"/>
      <c r="G891" s="2"/>
      <c r="H891" s="2"/>
      <c r="I891" s="11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customHeight="1" ht="14.25">
      <c r="A892" s="2"/>
      <c r="B892" s="2"/>
      <c r="C892" s="2"/>
      <c r="D892" s="2"/>
      <c r="E892" s="2"/>
      <c r="F892" s="2"/>
      <c r="G892" s="2"/>
      <c r="H892" s="2"/>
      <c r="I892" s="11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customHeight="1" ht="14.25">
      <c r="A893" s="2"/>
      <c r="B893" s="2"/>
      <c r="C893" s="2"/>
      <c r="D893" s="2"/>
      <c r="E893" s="2"/>
      <c r="F893" s="2"/>
      <c r="G893" s="2"/>
      <c r="H893" s="2"/>
      <c r="I893" s="11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customHeight="1" ht="14.25">
      <c r="A894" s="2"/>
      <c r="B894" s="2"/>
      <c r="C894" s="2"/>
      <c r="D894" s="2"/>
      <c r="E894" s="2"/>
      <c r="F894" s="2"/>
      <c r="G894" s="2"/>
      <c r="H894" s="2"/>
      <c r="I894" s="11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customHeight="1" ht="14.25">
      <c r="A895" s="2"/>
      <c r="B895" s="2"/>
      <c r="C895" s="2"/>
      <c r="D895" s="2"/>
      <c r="E895" s="2"/>
      <c r="F895" s="2"/>
      <c r="G895" s="2"/>
      <c r="H895" s="2"/>
      <c r="I895" s="11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customHeight="1" ht="14.25">
      <c r="A896" s="2"/>
      <c r="B896" s="2"/>
      <c r="C896" s="2"/>
      <c r="D896" s="2"/>
      <c r="E896" s="2"/>
      <c r="F896" s="2"/>
      <c r="G896" s="2"/>
      <c r="H896" s="2"/>
      <c r="I896" s="11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customHeight="1" ht="14.25">
      <c r="A897" s="2"/>
      <c r="B897" s="2"/>
      <c r="C897" s="2"/>
      <c r="D897" s="2"/>
      <c r="E897" s="2"/>
      <c r="F897" s="2"/>
      <c r="G897" s="2"/>
      <c r="H897" s="2"/>
      <c r="I897" s="11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customHeight="1" ht="14.25">
      <c r="A898" s="2"/>
      <c r="B898" s="2"/>
      <c r="C898" s="2"/>
      <c r="D898" s="2"/>
      <c r="E898" s="2"/>
      <c r="F898" s="2"/>
      <c r="G898" s="2"/>
      <c r="H898" s="2"/>
      <c r="I898" s="11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customHeight="1" ht="14.25">
      <c r="A899" s="2"/>
      <c r="B899" s="2"/>
      <c r="C899" s="2"/>
      <c r="D899" s="2"/>
      <c r="E899" s="2"/>
      <c r="F899" s="2"/>
      <c r="G899" s="2"/>
      <c r="H899" s="2"/>
      <c r="I899" s="11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customHeight="1" ht="14.25">
      <c r="A900" s="2"/>
      <c r="B900" s="2"/>
      <c r="C900" s="2"/>
      <c r="D900" s="2"/>
      <c r="E900" s="2"/>
      <c r="F900" s="2"/>
      <c r="G900" s="2"/>
      <c r="H900" s="2"/>
      <c r="I900" s="11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customHeight="1" ht="14.25">
      <c r="A901" s="2"/>
      <c r="B901" s="2"/>
      <c r="C901" s="2"/>
      <c r="D901" s="2"/>
      <c r="E901" s="2"/>
      <c r="F901" s="2"/>
      <c r="G901" s="2"/>
      <c r="H901" s="2"/>
      <c r="I901" s="11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customHeight="1" ht="14.25">
      <c r="A902" s="2"/>
      <c r="B902" s="2"/>
      <c r="C902" s="2"/>
      <c r="D902" s="2"/>
      <c r="E902" s="2"/>
      <c r="F902" s="2"/>
      <c r="G902" s="2"/>
      <c r="H902" s="2"/>
      <c r="I902" s="11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customHeight="1" ht="14.25">
      <c r="A903" s="2"/>
      <c r="B903" s="2"/>
      <c r="C903" s="2"/>
      <c r="D903" s="2"/>
      <c r="E903" s="2"/>
      <c r="F903" s="2"/>
      <c r="G903" s="2"/>
      <c r="H903" s="2"/>
      <c r="I903" s="11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customHeight="1" ht="14.25">
      <c r="A904" s="2"/>
      <c r="B904" s="2"/>
      <c r="C904" s="2"/>
      <c r="D904" s="2"/>
      <c r="E904" s="2"/>
      <c r="F904" s="2"/>
      <c r="G904" s="2"/>
      <c r="H904" s="2"/>
      <c r="I904" s="11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customHeight="1" ht="14.25">
      <c r="A905" s="2"/>
      <c r="B905" s="2"/>
      <c r="C905" s="2"/>
      <c r="D905" s="2"/>
      <c r="E905" s="2"/>
      <c r="F905" s="2"/>
      <c r="G905" s="2"/>
      <c r="H905" s="2"/>
      <c r="I905" s="11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customHeight="1" ht="14.25">
      <c r="A906" s="2"/>
      <c r="B906" s="2"/>
      <c r="C906" s="2"/>
      <c r="D906" s="2"/>
      <c r="E906" s="2"/>
      <c r="F906" s="2"/>
      <c r="G906" s="2"/>
      <c r="H906" s="2"/>
      <c r="I906" s="11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customHeight="1" ht="14.25">
      <c r="A907" s="2"/>
      <c r="B907" s="2"/>
      <c r="C907" s="2"/>
      <c r="D907" s="2"/>
      <c r="E907" s="2"/>
      <c r="F907" s="2"/>
      <c r="G907" s="2"/>
      <c r="H907" s="2"/>
      <c r="I907" s="11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customHeight="1" ht="14.25">
      <c r="A908" s="2"/>
      <c r="B908" s="2"/>
      <c r="C908" s="2"/>
      <c r="D908" s="2"/>
      <c r="E908" s="2"/>
      <c r="F908" s="2"/>
      <c r="G908" s="2"/>
      <c r="H908" s="2"/>
      <c r="I908" s="11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customHeight="1" ht="14.25">
      <c r="A909" s="2"/>
      <c r="B909" s="2"/>
      <c r="C909" s="2"/>
      <c r="D909" s="2"/>
      <c r="E909" s="2"/>
      <c r="F909" s="2"/>
      <c r="G909" s="2"/>
      <c r="H909" s="2"/>
      <c r="I909" s="11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customHeight="1" ht="14.25">
      <c r="A910" s="2"/>
      <c r="B910" s="2"/>
      <c r="C910" s="2"/>
      <c r="D910" s="2"/>
      <c r="E910" s="2"/>
      <c r="F910" s="2"/>
      <c r="G910" s="2"/>
      <c r="H910" s="2"/>
      <c r="I910" s="11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customHeight="1" ht="14.25">
      <c r="A911" s="2"/>
      <c r="B911" s="2"/>
      <c r="C911" s="2"/>
      <c r="D911" s="2"/>
      <c r="E911" s="2"/>
      <c r="F911" s="2"/>
      <c r="G911" s="2"/>
      <c r="H911" s="2"/>
      <c r="I911" s="11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customHeight="1" ht="14.25">
      <c r="A912" s="2"/>
      <c r="B912" s="2"/>
      <c r="C912" s="2"/>
      <c r="D912" s="2"/>
      <c r="E912" s="2"/>
      <c r="F912" s="2"/>
      <c r="G912" s="2"/>
      <c r="H912" s="2"/>
      <c r="I912" s="11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customHeight="1" ht="14.25">
      <c r="A913" s="2"/>
      <c r="B913" s="2"/>
      <c r="C913" s="2"/>
      <c r="D913" s="2"/>
      <c r="E913" s="2"/>
      <c r="F913" s="2"/>
      <c r="G913" s="2"/>
      <c r="H913" s="2"/>
      <c r="I913" s="11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customHeight="1" ht="14.25">
      <c r="A914" s="2"/>
      <c r="B914" s="2"/>
      <c r="C914" s="2"/>
      <c r="D914" s="2"/>
      <c r="E914" s="2"/>
      <c r="F914" s="2"/>
      <c r="G914" s="2"/>
      <c r="H914" s="2"/>
      <c r="I914" s="11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customHeight="1" ht="14.25">
      <c r="A915" s="2"/>
      <c r="B915" s="2"/>
      <c r="C915" s="2"/>
      <c r="D915" s="2"/>
      <c r="E915" s="2"/>
      <c r="F915" s="2"/>
      <c r="G915" s="2"/>
      <c r="H915" s="2"/>
      <c r="I915" s="11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customHeight="1" ht="14.25">
      <c r="A916" s="2"/>
      <c r="B916" s="2"/>
      <c r="C916" s="2"/>
      <c r="D916" s="2"/>
      <c r="E916" s="2"/>
      <c r="F916" s="2"/>
      <c r="G916" s="2"/>
      <c r="H916" s="2"/>
      <c r="I916" s="11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customHeight="1" ht="14.25">
      <c r="A917" s="2"/>
      <c r="B917" s="2"/>
      <c r="C917" s="2"/>
      <c r="D917" s="2"/>
      <c r="E917" s="2"/>
      <c r="F917" s="2"/>
      <c r="G917" s="2"/>
      <c r="H917" s="2"/>
      <c r="I917" s="11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customHeight="1" ht="14.25">
      <c r="A918" s="2"/>
      <c r="B918" s="2"/>
      <c r="C918" s="2"/>
      <c r="D918" s="2"/>
      <c r="E918" s="2"/>
      <c r="F918" s="2"/>
      <c r="G918" s="2"/>
      <c r="H918" s="2"/>
      <c r="I918" s="11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customHeight="1" ht="14.25">
      <c r="A919" s="2"/>
      <c r="B919" s="2"/>
      <c r="C919" s="2"/>
      <c r="D919" s="2"/>
      <c r="E919" s="2"/>
      <c r="F919" s="2"/>
      <c r="G919" s="2"/>
      <c r="H919" s="2"/>
      <c r="I919" s="11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customHeight="1" ht="14.25">
      <c r="A920" s="2"/>
      <c r="B920" s="2"/>
      <c r="C920" s="2"/>
      <c r="D920" s="2"/>
      <c r="E920" s="2"/>
      <c r="F920" s="2"/>
      <c r="G920" s="2"/>
      <c r="H920" s="2"/>
      <c r="I920" s="11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customHeight="1" ht="14.25">
      <c r="A921" s="2"/>
      <c r="B921" s="2"/>
      <c r="C921" s="2"/>
      <c r="D921" s="2"/>
      <c r="E921" s="2"/>
      <c r="F921" s="2"/>
      <c r="G921" s="2"/>
      <c r="H921" s="2"/>
      <c r="I921" s="11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customHeight="1" ht="14.25">
      <c r="A922" s="2"/>
      <c r="B922" s="2"/>
      <c r="C922" s="2"/>
      <c r="D922" s="2"/>
      <c r="E922" s="2"/>
      <c r="F922" s="2"/>
      <c r="G922" s="2"/>
      <c r="H922" s="2"/>
      <c r="I922" s="11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customHeight="1" ht="14.25">
      <c r="A923" s="2"/>
      <c r="B923" s="2"/>
      <c r="C923" s="2"/>
      <c r="D923" s="2"/>
      <c r="E923" s="2"/>
      <c r="F923" s="2"/>
      <c r="G923" s="2"/>
      <c r="H923" s="2"/>
      <c r="I923" s="11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customHeight="1" ht="14.25">
      <c r="A924" s="2"/>
      <c r="B924" s="2"/>
      <c r="C924" s="2"/>
      <c r="D924" s="2"/>
      <c r="E924" s="2"/>
      <c r="F924" s="2"/>
      <c r="G924" s="2"/>
      <c r="H924" s="2"/>
      <c r="I924" s="11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customHeight="1" ht="14.25">
      <c r="A925" s="2"/>
      <c r="B925" s="2"/>
      <c r="C925" s="2"/>
      <c r="D925" s="2"/>
      <c r="E925" s="2"/>
      <c r="F925" s="2"/>
      <c r="G925" s="2"/>
      <c r="H925" s="2"/>
      <c r="I925" s="11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customHeight="1" ht="14.25">
      <c r="A926" s="2"/>
      <c r="B926" s="2"/>
      <c r="C926" s="2"/>
      <c r="D926" s="2"/>
      <c r="E926" s="2"/>
      <c r="F926" s="2"/>
      <c r="G926" s="2"/>
      <c r="H926" s="2"/>
      <c r="I926" s="11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customHeight="1" ht="14.25">
      <c r="A927" s="2"/>
      <c r="B927" s="2"/>
      <c r="C927" s="2"/>
      <c r="D927" s="2"/>
      <c r="E927" s="2"/>
      <c r="F927" s="2"/>
      <c r="G927" s="2"/>
      <c r="H927" s="2"/>
      <c r="I927" s="11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customHeight="1" ht="14.25">
      <c r="A928" s="2"/>
      <c r="B928" s="2"/>
      <c r="C928" s="2"/>
      <c r="D928" s="2"/>
      <c r="E928" s="2"/>
      <c r="F928" s="2"/>
      <c r="G928" s="2"/>
      <c r="H928" s="2"/>
      <c r="I928" s="11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customHeight="1" ht="14.25">
      <c r="A929" s="2"/>
      <c r="B929" s="2"/>
      <c r="C929" s="2"/>
      <c r="D929" s="2"/>
      <c r="E929" s="2"/>
      <c r="F929" s="2"/>
      <c r="G929" s="2"/>
      <c r="H929" s="2"/>
      <c r="I929" s="11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customHeight="1" ht="14.25">
      <c r="A930" s="2"/>
      <c r="B930" s="2"/>
      <c r="C930" s="2"/>
      <c r="D930" s="2"/>
      <c r="E930" s="2"/>
      <c r="F930" s="2"/>
      <c r="G930" s="2"/>
      <c r="H930" s="2"/>
      <c r="I930" s="11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customHeight="1" ht="14.25">
      <c r="A931" s="2"/>
      <c r="B931" s="2"/>
      <c r="C931" s="2"/>
      <c r="D931" s="2"/>
      <c r="E931" s="2"/>
      <c r="F931" s="2"/>
      <c r="G931" s="2"/>
      <c r="H931" s="2"/>
      <c r="I931" s="11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customHeight="1" ht="14.25">
      <c r="A932" s="2"/>
      <c r="B932" s="2"/>
      <c r="C932" s="2"/>
      <c r="D932" s="2"/>
      <c r="E932" s="2"/>
      <c r="F932" s="2"/>
      <c r="G932" s="2"/>
      <c r="H932" s="2"/>
      <c r="I932" s="11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customHeight="1" ht="14.25">
      <c r="A933" s="2"/>
      <c r="B933" s="2"/>
      <c r="C933" s="2"/>
      <c r="D933" s="2"/>
      <c r="E933" s="2"/>
      <c r="F933" s="2"/>
      <c r="G933" s="2"/>
      <c r="H933" s="2"/>
      <c r="I933" s="11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customHeight="1" ht="14.25">
      <c r="A934" s="2"/>
      <c r="B934" s="2"/>
      <c r="C934" s="2"/>
      <c r="D934" s="2"/>
      <c r="E934" s="2"/>
      <c r="F934" s="2"/>
      <c r="G934" s="2"/>
      <c r="H934" s="2"/>
      <c r="I934" s="11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customHeight="1" ht="14.25">
      <c r="A935" s="2"/>
      <c r="B935" s="2"/>
      <c r="C935" s="2"/>
      <c r="D935" s="2"/>
      <c r="E935" s="2"/>
      <c r="F935" s="2"/>
      <c r="G935" s="2"/>
      <c r="H935" s="2"/>
      <c r="I935" s="11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customHeight="1" ht="14.25">
      <c r="A936" s="2"/>
      <c r="B936" s="2"/>
      <c r="C936" s="2"/>
      <c r="D936" s="2"/>
      <c r="E936" s="2"/>
      <c r="F936" s="2"/>
      <c r="G936" s="2"/>
      <c r="H936" s="2"/>
      <c r="I936" s="11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customHeight="1" ht="14.25">
      <c r="A937" s="2"/>
      <c r="B937" s="2"/>
      <c r="C937" s="2"/>
      <c r="D937" s="2"/>
      <c r="E937" s="2"/>
      <c r="F937" s="2"/>
      <c r="G937" s="2"/>
      <c r="H937" s="2"/>
      <c r="I937" s="11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customHeight="1" ht="14.25">
      <c r="A938" s="2"/>
      <c r="B938" s="2"/>
      <c r="C938" s="2"/>
      <c r="D938" s="2"/>
      <c r="E938" s="2"/>
      <c r="F938" s="2"/>
      <c r="G938" s="2"/>
      <c r="H938" s="2"/>
      <c r="I938" s="11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customHeight="1" ht="14.25">
      <c r="A939" s="2"/>
      <c r="B939" s="2"/>
      <c r="C939" s="2"/>
      <c r="D939" s="2"/>
      <c r="E939" s="2"/>
      <c r="F939" s="2"/>
      <c r="G939" s="2"/>
      <c r="H939" s="2"/>
      <c r="I939" s="11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customHeight="1" ht="14.25">
      <c r="A940" s="2"/>
      <c r="B940" s="2"/>
      <c r="C940" s="2"/>
      <c r="D940" s="2"/>
      <c r="E940" s="2"/>
      <c r="F940" s="2"/>
      <c r="G940" s="2"/>
      <c r="H940" s="2"/>
      <c r="I940" s="11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customHeight="1" ht="14.25">
      <c r="A941" s="2"/>
      <c r="B941" s="2"/>
      <c r="C941" s="2"/>
      <c r="D941" s="2"/>
      <c r="E941" s="2"/>
      <c r="F941" s="2"/>
      <c r="G941" s="2"/>
      <c r="H941" s="2"/>
      <c r="I941" s="11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customHeight="1" ht="14.25">
      <c r="A942" s="2"/>
      <c r="B942" s="2"/>
      <c r="C942" s="2"/>
      <c r="D942" s="2"/>
      <c r="E942" s="2"/>
      <c r="F942" s="2"/>
      <c r="G942" s="2"/>
      <c r="H942" s="2"/>
      <c r="I942" s="11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customHeight="1" ht="14.25">
      <c r="A943" s="2"/>
      <c r="B943" s="2"/>
      <c r="C943" s="2"/>
      <c r="D943" s="2"/>
      <c r="E943" s="2"/>
      <c r="F943" s="2"/>
      <c r="G943" s="2"/>
      <c r="H943" s="2"/>
      <c r="I943" s="11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customHeight="1" ht="14.25">
      <c r="A944" s="2"/>
      <c r="B944" s="2"/>
      <c r="C944" s="2"/>
      <c r="D944" s="2"/>
      <c r="E944" s="2"/>
      <c r="F944" s="2"/>
      <c r="G944" s="2"/>
      <c r="H944" s="2"/>
      <c r="I944" s="11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customHeight="1" ht="14.25">
      <c r="A945" s="2"/>
      <c r="B945" s="2"/>
      <c r="C945" s="2"/>
      <c r="D945" s="2"/>
      <c r="E945" s="2"/>
      <c r="F945" s="2"/>
      <c r="G945" s="2"/>
      <c r="H945" s="2"/>
      <c r="I945" s="11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customHeight="1" ht="14.25">
      <c r="A946" s="2"/>
      <c r="B946" s="2"/>
      <c r="C946" s="2"/>
      <c r="D946" s="2"/>
      <c r="E946" s="2"/>
      <c r="F946" s="2"/>
      <c r="G946" s="2"/>
      <c r="H946" s="2"/>
      <c r="I946" s="11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customHeight="1" ht="14.25">
      <c r="A947" s="2"/>
      <c r="B947" s="2"/>
      <c r="C947" s="2"/>
      <c r="D947" s="2"/>
      <c r="E947" s="2"/>
      <c r="F947" s="2"/>
      <c r="G947" s="2"/>
      <c r="H947" s="2"/>
      <c r="I947" s="11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customHeight="1" ht="14.25">
      <c r="A948" s="2"/>
      <c r="B948" s="2"/>
      <c r="C948" s="2"/>
      <c r="D948" s="2"/>
      <c r="E948" s="2"/>
      <c r="F948" s="2"/>
      <c r="G948" s="2"/>
      <c r="H948" s="2"/>
      <c r="I948" s="11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customHeight="1" ht="14.25">
      <c r="A949" s="2"/>
      <c r="B949" s="2"/>
      <c r="C949" s="2"/>
      <c r="D949" s="2"/>
      <c r="E949" s="2"/>
      <c r="F949" s="2"/>
      <c r="G949" s="2"/>
      <c r="H949" s="2"/>
      <c r="I949" s="11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customHeight="1" ht="14.25">
      <c r="A950" s="2"/>
      <c r="B950" s="2"/>
      <c r="C950" s="2"/>
      <c r="D950" s="2"/>
      <c r="E950" s="2"/>
      <c r="F950" s="2"/>
      <c r="G950" s="2"/>
      <c r="H950" s="2"/>
      <c r="I950" s="11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customHeight="1" ht="14.25">
      <c r="A951" s="2"/>
      <c r="B951" s="2"/>
      <c r="C951" s="2"/>
      <c r="D951" s="2"/>
      <c r="E951" s="2"/>
      <c r="F951" s="2"/>
      <c r="G951" s="2"/>
      <c r="H951" s="2"/>
      <c r="I951" s="11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customHeight="1" ht="14.25">
      <c r="A952" s="2"/>
      <c r="B952" s="2"/>
      <c r="C952" s="2"/>
      <c r="D952" s="2"/>
      <c r="E952" s="2"/>
      <c r="F952" s="2"/>
      <c r="G952" s="2"/>
      <c r="H952" s="2"/>
      <c r="I952" s="11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customHeight="1" ht="14.25">
      <c r="A953" s="2"/>
      <c r="B953" s="2"/>
      <c r="C953" s="2"/>
      <c r="D953" s="2"/>
      <c r="E953" s="2"/>
      <c r="F953" s="2"/>
      <c r="G953" s="2"/>
      <c r="H953" s="2"/>
      <c r="I953" s="11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customHeight="1" ht="14.25">
      <c r="A954" s="2"/>
      <c r="B954" s="2"/>
      <c r="C954" s="2"/>
      <c r="D954" s="2"/>
      <c r="E954" s="2"/>
      <c r="F954" s="2"/>
      <c r="G954" s="2"/>
      <c r="H954" s="2"/>
      <c r="I954" s="11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customHeight="1" ht="14.25">
      <c r="A955" s="2"/>
      <c r="B955" s="2"/>
      <c r="C955" s="2"/>
      <c r="D955" s="2"/>
      <c r="E955" s="2"/>
      <c r="F955" s="2"/>
      <c r="G955" s="2"/>
      <c r="H955" s="2"/>
      <c r="I955" s="11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customHeight="1" ht="14.25">
      <c r="A956" s="2"/>
      <c r="B956" s="2"/>
      <c r="C956" s="2"/>
      <c r="D956" s="2"/>
      <c r="E956" s="2"/>
      <c r="F956" s="2"/>
      <c r="G956" s="2"/>
      <c r="H956" s="2"/>
      <c r="I956" s="11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customHeight="1" ht="14.25">
      <c r="A957" s="2"/>
      <c r="B957" s="2"/>
      <c r="C957" s="2"/>
      <c r="D957" s="2"/>
      <c r="E957" s="2"/>
      <c r="F957" s="2"/>
      <c r="G957" s="2"/>
      <c r="H957" s="2"/>
      <c r="I957" s="11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customHeight="1" ht="14.25">
      <c r="A958" s="2"/>
      <c r="B958" s="2"/>
      <c r="C958" s="2"/>
      <c r="D958" s="2"/>
      <c r="E958" s="2"/>
      <c r="F958" s="2"/>
      <c r="G958" s="2"/>
      <c r="H958" s="2"/>
      <c r="I958" s="11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customHeight="1" ht="14.25">
      <c r="A959" s="2"/>
      <c r="B959" s="2"/>
      <c r="C959" s="2"/>
      <c r="D959" s="2"/>
      <c r="E959" s="2"/>
      <c r="F959" s="2"/>
      <c r="G959" s="2"/>
      <c r="H959" s="2"/>
      <c r="I959" s="11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customHeight="1" ht="14.25">
      <c r="A960" s="2"/>
      <c r="B960" s="2"/>
      <c r="C960" s="2"/>
      <c r="D960" s="2"/>
      <c r="E960" s="2"/>
      <c r="F960" s="2"/>
      <c r="G960" s="2"/>
      <c r="H960" s="2"/>
      <c r="I960" s="11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customHeight="1" ht="14.25">
      <c r="A961" s="2"/>
      <c r="B961" s="2"/>
      <c r="C961" s="2"/>
      <c r="D961" s="2"/>
      <c r="E961" s="2"/>
      <c r="F961" s="2"/>
      <c r="G961" s="2"/>
      <c r="H961" s="2"/>
      <c r="I961" s="11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customHeight="1" ht="14.25">
      <c r="A962" s="2"/>
      <c r="B962" s="2"/>
      <c r="C962" s="2"/>
      <c r="D962" s="2"/>
      <c r="E962" s="2"/>
      <c r="F962" s="2"/>
      <c r="G962" s="2"/>
      <c r="H962" s="2"/>
      <c r="I962" s="11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customHeight="1" ht="14.25">
      <c r="A963" s="2"/>
      <c r="B963" s="2"/>
      <c r="C963" s="2"/>
      <c r="D963" s="2"/>
      <c r="E963" s="2"/>
      <c r="F963" s="2"/>
      <c r="G963" s="2"/>
      <c r="H963" s="2"/>
      <c r="I963" s="11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customHeight="1" ht="14.25">
      <c r="A964" s="2"/>
      <c r="B964" s="2"/>
      <c r="C964" s="2"/>
      <c r="D964" s="2"/>
      <c r="E964" s="2"/>
      <c r="F964" s="2"/>
      <c r="G964" s="2"/>
      <c r="H964" s="2"/>
      <c r="I964" s="11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customHeight="1" ht="14.25">
      <c r="A965" s="2"/>
      <c r="B965" s="2"/>
      <c r="C965" s="2"/>
      <c r="D965" s="2"/>
      <c r="E965" s="2"/>
      <c r="F965" s="2"/>
      <c r="G965" s="2"/>
      <c r="H965" s="2"/>
      <c r="I965" s="11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customHeight="1" ht="14.25">
      <c r="A966" s="2"/>
      <c r="B966" s="2"/>
      <c r="C966" s="2"/>
      <c r="D966" s="2"/>
      <c r="E966" s="2"/>
      <c r="F966" s="2"/>
      <c r="G966" s="2"/>
      <c r="H966" s="2"/>
      <c r="I966" s="11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customHeight="1" ht="14.25">
      <c r="A967" s="2"/>
      <c r="B967" s="2"/>
      <c r="C967" s="2"/>
      <c r="D967" s="2"/>
      <c r="E967" s="2"/>
      <c r="F967" s="2"/>
      <c r="G967" s="2"/>
      <c r="H967" s="2"/>
      <c r="I967" s="11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customHeight="1" ht="14.25">
      <c r="A968" s="2"/>
      <c r="B968" s="2"/>
      <c r="C968" s="2"/>
      <c r="D968" s="2"/>
      <c r="E968" s="2"/>
      <c r="F968" s="2"/>
      <c r="G968" s="2"/>
      <c r="H968" s="2"/>
      <c r="I968" s="11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customHeight="1" ht="14.25">
      <c r="A969" s="2"/>
      <c r="B969" s="2"/>
      <c r="C969" s="2"/>
      <c r="D969" s="2"/>
      <c r="E969" s="2"/>
      <c r="F969" s="2"/>
      <c r="G969" s="2"/>
      <c r="H969" s="2"/>
      <c r="I969" s="11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customHeight="1" ht="14.25">
      <c r="A970" s="2"/>
      <c r="B970" s="2"/>
      <c r="C970" s="2"/>
      <c r="D970" s="2"/>
      <c r="E970" s="2"/>
      <c r="F970" s="2"/>
      <c r="G970" s="2"/>
      <c r="H970" s="2"/>
      <c r="I970" s="11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customHeight="1" ht="14.25">
      <c r="A971" s="2"/>
      <c r="B971" s="2"/>
      <c r="C971" s="2"/>
      <c r="D971" s="2"/>
      <c r="E971" s="2"/>
      <c r="F971" s="2"/>
      <c r="G971" s="2"/>
      <c r="H971" s="2"/>
      <c r="I971" s="11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customHeight="1" ht="14.25">
      <c r="A972" s="2"/>
      <c r="B972" s="2"/>
      <c r="C972" s="2"/>
      <c r="D972" s="2"/>
      <c r="E972" s="2"/>
      <c r="F972" s="2"/>
      <c r="G972" s="2"/>
      <c r="H972" s="2"/>
      <c r="I972" s="11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customHeight="1" ht="14.25">
      <c r="A973" s="2"/>
      <c r="B973" s="2"/>
      <c r="C973" s="2"/>
      <c r="D973" s="2"/>
      <c r="E973" s="2"/>
      <c r="F973" s="2"/>
      <c r="G973" s="2"/>
      <c r="H973" s="2"/>
      <c r="I973" s="11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customHeight="1" ht="14.25">
      <c r="A974" s="2"/>
      <c r="B974" s="2"/>
      <c r="C974" s="2"/>
      <c r="D974" s="2"/>
      <c r="E974" s="2"/>
      <c r="F974" s="2"/>
      <c r="G974" s="2"/>
      <c r="H974" s="2"/>
      <c r="I974" s="11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customHeight="1" ht="14.25">
      <c r="A975" s="2"/>
      <c r="B975" s="2"/>
      <c r="C975" s="2"/>
      <c r="D975" s="2"/>
      <c r="E975" s="2"/>
      <c r="F975" s="2"/>
      <c r="G975" s="2"/>
      <c r="H975" s="2"/>
      <c r="I975" s="11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customHeight="1" ht="14.25">
      <c r="A976" s="2"/>
      <c r="B976" s="2"/>
      <c r="C976" s="2"/>
      <c r="D976" s="2"/>
      <c r="E976" s="2"/>
      <c r="F976" s="2"/>
      <c r="G976" s="2"/>
      <c r="H976" s="2"/>
      <c r="I976" s="11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customHeight="1" ht="14.25">
      <c r="A977" s="2"/>
      <c r="B977" s="2"/>
      <c r="C977" s="2"/>
      <c r="D977" s="2"/>
      <c r="E977" s="2"/>
      <c r="F977" s="2"/>
      <c r="G977" s="2"/>
      <c r="H977" s="2"/>
      <c r="I977" s="11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customHeight="1" ht="14.25">
      <c r="A978" s="2"/>
      <c r="B978" s="2"/>
      <c r="C978" s="2"/>
      <c r="D978" s="2"/>
      <c r="E978" s="2"/>
      <c r="F978" s="2"/>
      <c r="G978" s="2"/>
      <c r="H978" s="2"/>
      <c r="I978" s="11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customHeight="1" ht="14.25">
      <c r="A979" s="2"/>
      <c r="B979" s="2"/>
      <c r="C979" s="2"/>
      <c r="D979" s="2"/>
      <c r="E979" s="2"/>
      <c r="F979" s="2"/>
      <c r="G979" s="2"/>
      <c r="H979" s="2"/>
      <c r="I979" s="11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customHeight="1" ht="14.25">
      <c r="A980" s="2"/>
      <c r="B980" s="2"/>
      <c r="C980" s="2"/>
      <c r="D980" s="2"/>
      <c r="E980" s="2"/>
      <c r="F980" s="2"/>
      <c r="G980" s="2"/>
      <c r="H980" s="2"/>
      <c r="I980" s="11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customHeight="1" ht="14.25">
      <c r="A981" s="2"/>
      <c r="B981" s="2"/>
      <c r="C981" s="2"/>
      <c r="D981" s="2"/>
      <c r="E981" s="2"/>
      <c r="F981" s="2"/>
      <c r="G981" s="2"/>
      <c r="H981" s="2"/>
      <c r="I981" s="11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customHeight="1" ht="14.25">
      <c r="A982" s="2"/>
      <c r="B982" s="2"/>
      <c r="C982" s="2"/>
      <c r="D982" s="2"/>
      <c r="E982" s="2"/>
      <c r="F982" s="2"/>
      <c r="G982" s="2"/>
      <c r="H982" s="2"/>
      <c r="I982" s="11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customHeight="1" ht="14.25">
      <c r="A983" s="2"/>
      <c r="B983" s="2"/>
      <c r="C983" s="2"/>
      <c r="D983" s="2"/>
      <c r="E983" s="2"/>
      <c r="F983" s="2"/>
      <c r="G983" s="2"/>
      <c r="H983" s="2"/>
      <c r="I983" s="11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customHeight="1" ht="14.25">
      <c r="A984" s="2"/>
      <c r="B984" s="2"/>
      <c r="C984" s="2"/>
      <c r="D984" s="2"/>
      <c r="E984" s="2"/>
      <c r="F984" s="2"/>
      <c r="G984" s="2"/>
      <c r="H984" s="2"/>
      <c r="I984" s="11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customHeight="1" ht="14.25">
      <c r="A985" s="2"/>
      <c r="B985" s="2"/>
      <c r="C985" s="2"/>
      <c r="D985" s="2"/>
      <c r="E985" s="2"/>
      <c r="F985" s="2"/>
      <c r="G985" s="2"/>
      <c r="H985" s="2"/>
      <c r="I985" s="11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customHeight="1" ht="14.25">
      <c r="A986" s="2"/>
      <c r="B986" s="2"/>
      <c r="C986" s="2"/>
      <c r="D986" s="2"/>
      <c r="E986" s="2"/>
      <c r="F986" s="2"/>
      <c r="G986" s="2"/>
      <c r="H986" s="2"/>
      <c r="I986" s="11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customHeight="1" ht="14.25">
      <c r="A987" s="2"/>
      <c r="B987" s="2"/>
      <c r="C987" s="2"/>
      <c r="D987" s="2"/>
      <c r="E987" s="2"/>
      <c r="F987" s="2"/>
      <c r="G987" s="2"/>
      <c r="H987" s="2"/>
      <c r="I987" s="11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customHeight="1" ht="14.25">
      <c r="A988" s="2"/>
      <c r="B988" s="2"/>
      <c r="C988" s="2"/>
      <c r="D988" s="2"/>
      <c r="E988" s="2"/>
      <c r="F988" s="2"/>
      <c r="G988" s="2"/>
      <c r="H988" s="2"/>
      <c r="I988" s="11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customHeight="1" ht="14.25">
      <c r="A989" s="2"/>
      <c r="B989" s="2"/>
      <c r="C989" s="2"/>
      <c r="D989" s="2"/>
      <c r="E989" s="2"/>
      <c r="F989" s="2"/>
      <c r="G989" s="2"/>
      <c r="H989" s="2"/>
      <c r="I989" s="11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customHeight="1" ht="14.25">
      <c r="A990" s="2"/>
      <c r="B990" s="2"/>
      <c r="C990" s="2"/>
      <c r="D990" s="2"/>
      <c r="E990" s="2"/>
      <c r="F990" s="2"/>
      <c r="G990" s="2"/>
      <c r="H990" s="2"/>
      <c r="I990" s="11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customHeight="1" ht="14.25">
      <c r="A991" s="2"/>
      <c r="B991" s="2"/>
      <c r="C991" s="2"/>
      <c r="D991" s="2"/>
      <c r="E991" s="2"/>
      <c r="F991" s="2"/>
      <c r="G991" s="2"/>
      <c r="H991" s="2"/>
      <c r="I991" s="11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customHeight="1" ht="14.25">
      <c r="A992" s="2"/>
      <c r="B992" s="2"/>
      <c r="C992" s="2"/>
      <c r="D992" s="2"/>
      <c r="E992" s="2"/>
      <c r="F992" s="2"/>
      <c r="G992" s="2"/>
      <c r="H992" s="2"/>
      <c r="I992" s="11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customHeight="1" ht="14.25">
      <c r="A993" s="2"/>
      <c r="B993" s="2"/>
      <c r="C993" s="2"/>
      <c r="D993" s="2"/>
      <c r="E993" s="2"/>
      <c r="F993" s="2"/>
      <c r="G993" s="2"/>
      <c r="H993" s="2"/>
      <c r="I993" s="11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customHeight="1" ht="14.25">
      <c r="A994" s="2"/>
      <c r="B994" s="2"/>
      <c r="C994" s="2"/>
      <c r="D994" s="2"/>
      <c r="E994" s="2"/>
      <c r="F994" s="2"/>
      <c r="G994" s="2"/>
      <c r="H994" s="2"/>
      <c r="I994" s="11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customHeight="1" ht="14.25">
      <c r="A995" s="2"/>
      <c r="B995" s="2"/>
      <c r="C995" s="2"/>
      <c r="D995" s="2"/>
      <c r="E995" s="2"/>
      <c r="F995" s="2"/>
      <c r="G995" s="2"/>
      <c r="H995" s="2"/>
      <c r="I995" s="11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customHeight="1" ht="14.25">
      <c r="A996" s="2"/>
      <c r="B996" s="2"/>
      <c r="C996" s="2"/>
      <c r="D996" s="2"/>
      <c r="E996" s="2"/>
      <c r="F996" s="2"/>
      <c r="G996" s="2"/>
      <c r="H996" s="2"/>
      <c r="I996" s="11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customHeight="1" ht="14.25">
      <c r="A997" s="2"/>
      <c r="B997" s="2"/>
      <c r="C997" s="2"/>
      <c r="D997" s="2"/>
      <c r="E997" s="2"/>
      <c r="F997" s="2"/>
      <c r="G997" s="2"/>
      <c r="H997" s="2"/>
      <c r="I997" s="11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customHeight="1" ht="14.25">
      <c r="A998" s="2"/>
      <c r="B998" s="2"/>
      <c r="C998" s="2"/>
      <c r="D998" s="2"/>
      <c r="E998" s="2"/>
      <c r="F998" s="2"/>
      <c r="G998" s="2"/>
      <c r="H998" s="2"/>
      <c r="I998" s="11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customHeight="1" ht="14.25">
      <c r="A999" s="2"/>
      <c r="B999" s="2"/>
      <c r="C999" s="2"/>
      <c r="D999" s="2"/>
      <c r="E999" s="2"/>
      <c r="F999" s="2"/>
      <c r="G999" s="2"/>
      <c r="H999" s="2"/>
      <c r="I999" s="11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customHeight="1" ht="14.25">
      <c r="A1000" s="2"/>
      <c r="B1000" s="2"/>
      <c r="C1000" s="2"/>
      <c r="D1000" s="2"/>
      <c r="E1000" s="2"/>
      <c r="F1000" s="2"/>
      <c r="G1000" s="2"/>
      <c r="H1000" s="2"/>
      <c r="I1000" s="11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>
    <mergeCell ref="L28:L34"/>
    <mergeCell ref="F28:F34"/>
    <mergeCell ref="A25:A27"/>
    <mergeCell ref="B25:B27"/>
    <mergeCell ref="C25:C27"/>
    <mergeCell ref="D25:D27"/>
    <mergeCell ref="E25:E27"/>
    <mergeCell ref="A28:A34"/>
    <mergeCell ref="F15:F21"/>
    <mergeCell ref="O15:O21"/>
    <mergeCell ref="H25:H26"/>
    <mergeCell ref="I25:I26"/>
    <mergeCell ref="J25:K25"/>
    <mergeCell ref="L25:L26"/>
    <mergeCell ref="M25:Q25"/>
    <mergeCell ref="F25:F26"/>
    <mergeCell ref="G25:G26"/>
    <mergeCell ref="P15:P21"/>
    <mergeCell ref="Q15:Q21"/>
    <mergeCell ref="A15:A21"/>
    <mergeCell ref="B15:B21"/>
    <mergeCell ref="C15:C21"/>
    <mergeCell ref="D15:D21"/>
    <mergeCell ref="E15:E21"/>
    <mergeCell ref="R15:R21"/>
    <mergeCell ref="S15:S21"/>
    <mergeCell ref="T15:T21"/>
    <mergeCell ref="H12:H13"/>
    <mergeCell ref="I12:M12"/>
    <mergeCell ref="O12:T12"/>
    <mergeCell ref="F12:F14"/>
    <mergeCell ref="G12:G14"/>
    <mergeCell ref="A12:A14"/>
    <mergeCell ref="B12:B14"/>
    <mergeCell ref="C12:C14"/>
    <mergeCell ref="D12:D14"/>
    <mergeCell ref="E12:E14"/>
  </mergeCells>
  <printOptions gridLines="false" gridLinesSet="true"/>
  <pageMargins left="0.7" right="0.7" top="0.75" bottom="0.75" header="0" footer="0"/>
  <pageSetup paperSize="9" orientation="landscape" scale="75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>
      <selection activeCell="C45" sqref="C45"/>
    </sheetView>
  </sheetViews>
  <sheetFormatPr customHeight="true" defaultRowHeight="15" defaultColWidth="14.42578125" outlineLevelRow="0" outlineLevelCol="0"/>
  <cols>
    <col min="1" max="1" width="10.140625" customWidth="true" style="0"/>
    <col min="2" max="2" width="10.140625" customWidth="true" style="0"/>
    <col min="3" max="3" width="10.140625" customWidth="true" style="0"/>
    <col min="4" max="4" width="10.140625" customWidth="true" style="0"/>
    <col min="5" max="5" width="10.8554687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  <col min="11" max="11" width="10.140625" customWidth="true" style="0"/>
    <col min="12" max="12" width="10.140625" customWidth="true" style="0"/>
    <col min="13" max="13" width="10.140625" customWidth="true" style="0"/>
    <col min="14" max="14" width="10.140625" customWidth="true" style="0"/>
  </cols>
  <sheetData>
    <row r="1" spans="1:26" customHeight="1" ht="14.25">
      <c r="A1" s="427" t="s">
        <v>442</v>
      </c>
      <c r="B1" s="307"/>
      <c r="C1" s="307"/>
      <c r="D1" s="307"/>
      <c r="E1" s="307"/>
      <c r="F1" s="307"/>
      <c r="G1" s="307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</row>
    <row r="2" spans="1:26" customHeight="1" ht="14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</row>
    <row r="3" spans="1:26" customHeight="1" ht="14.2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</row>
    <row r="4" spans="1:26" customHeight="1" ht="14.25">
      <c r="A4" s="246" t="s">
        <v>165</v>
      </c>
      <c r="B4" s="246"/>
      <c r="C4" s="246"/>
      <c r="D4" s="246" t="s">
        <v>279</v>
      </c>
      <c r="E4" s="2" t="s">
        <v>176</v>
      </c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</row>
    <row r="5" spans="1:26" customHeight="1" ht="14.25">
      <c r="A5" s="246" t="s">
        <v>146</v>
      </c>
      <c r="B5" s="246"/>
      <c r="C5" s="246"/>
      <c r="D5" s="246" t="s">
        <v>279</v>
      </c>
      <c r="E5" s="2" t="s">
        <v>6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customHeight="1" ht="14.25">
      <c r="A6" s="246" t="s">
        <v>396</v>
      </c>
      <c r="B6" s="246"/>
      <c r="C6" s="246"/>
      <c r="D6" s="246" t="s">
        <v>279</v>
      </c>
      <c r="E6" s="126" t="s">
        <v>177</v>
      </c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</row>
    <row r="7" spans="1:26" customHeight="1" ht="14.25">
      <c r="A7" s="246" t="s">
        <v>154</v>
      </c>
      <c r="B7" s="246"/>
      <c r="C7" s="246"/>
      <c r="D7" s="246" t="s">
        <v>279</v>
      </c>
      <c r="E7" s="2">
        <v>5977047</v>
      </c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</row>
    <row r="8" spans="1:26" customHeight="1" ht="14.25">
      <c r="A8" s="246" t="s">
        <v>443</v>
      </c>
      <c r="B8" s="246"/>
      <c r="C8" s="246"/>
      <c r="D8" s="246" t="s">
        <v>279</v>
      </c>
      <c r="E8" s="428" t="s">
        <v>444</v>
      </c>
      <c r="F8" s="307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</row>
    <row r="9" spans="1:26" customHeight="1" ht="14.25">
      <c r="A9" s="246" t="s">
        <v>424</v>
      </c>
      <c r="B9" s="246"/>
      <c r="C9" s="246" t="s">
        <v>279</v>
      </c>
      <c r="D9" s="247">
        <v>2</v>
      </c>
      <c r="E9" s="248" t="str">
        <f>E12</f>
        <v>LK-032-IDN</v>
      </c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</row>
    <row r="10" spans="1:26" customHeight="1" ht="14.25">
      <c r="A10" s="246"/>
      <c r="B10" s="246"/>
      <c r="C10" s="246"/>
      <c r="D10" s="249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</row>
    <row r="11" spans="1:26" customHeight="1" ht="14.25">
      <c r="A11" s="246"/>
      <c r="B11" s="246"/>
      <c r="C11" s="246"/>
      <c r="D11" s="249">
        <v>1</v>
      </c>
      <c r="E11" s="246" t="s">
        <v>425</v>
      </c>
      <c r="F11" s="246"/>
      <c r="G11" s="246" t="s">
        <v>426</v>
      </c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</row>
    <row r="12" spans="1:26" customHeight="1" ht="14.25">
      <c r="A12" s="246"/>
      <c r="B12" s="246"/>
      <c r="C12" s="246"/>
      <c r="D12" s="249">
        <v>2</v>
      </c>
      <c r="E12" s="246" t="s">
        <v>173</v>
      </c>
      <c r="F12" s="246"/>
      <c r="G12" s="246" t="s">
        <v>445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</row>
    <row r="13" spans="1:26" customHeight="1" ht="14.25">
      <c r="A13" s="246"/>
      <c r="B13" s="246"/>
      <c r="C13" s="246"/>
      <c r="D13" s="250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</row>
    <row r="14" spans="1:26" customHeight="1" ht="14.25">
      <c r="A14" s="251" t="s">
        <v>446</v>
      </c>
      <c r="B14" s="252"/>
      <c r="C14" s="252"/>
      <c r="D14" s="252"/>
      <c r="E14" s="252"/>
      <c r="F14" s="253"/>
      <c r="G14" s="253"/>
      <c r="H14" s="254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</row>
    <row r="15" spans="1:26" customHeight="1" ht="14.25">
      <c r="A15" s="255" t="s">
        <v>61</v>
      </c>
      <c r="B15" s="426" t="s">
        <v>447</v>
      </c>
      <c r="C15" s="302"/>
      <c r="D15" s="426" t="s">
        <v>404</v>
      </c>
      <c r="E15" s="302"/>
      <c r="F15" s="426" t="s">
        <v>448</v>
      </c>
      <c r="G15" s="302"/>
      <c r="H15" s="256" t="s">
        <v>405</v>
      </c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</row>
    <row r="16" spans="1:26" customHeight="1" ht="14.25">
      <c r="A16" s="257">
        <v>1</v>
      </c>
      <c r="B16" s="258">
        <v>150</v>
      </c>
      <c r="C16" s="175" t="s">
        <v>43</v>
      </c>
      <c r="D16" s="258">
        <v>149.86</v>
      </c>
      <c r="E16" s="175" t="s">
        <v>43</v>
      </c>
      <c r="F16" s="174">
        <f>D16-B16</f>
        <v>-0.13999999999999</v>
      </c>
      <c r="G16" s="175" t="s">
        <v>43</v>
      </c>
      <c r="H16" s="259">
        <v>1.2</v>
      </c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</row>
    <row r="17" spans="1:26" customHeight="1" ht="14.25">
      <c r="A17" s="257">
        <v>2</v>
      </c>
      <c r="B17" s="258">
        <v>180</v>
      </c>
      <c r="C17" s="175" t="s">
        <v>43</v>
      </c>
      <c r="D17" s="258">
        <v>179.96</v>
      </c>
      <c r="E17" s="175" t="s">
        <v>43</v>
      </c>
      <c r="F17" s="174">
        <f>D17-B17</f>
        <v>-0.039999999999992</v>
      </c>
      <c r="G17" s="175" t="s">
        <v>43</v>
      </c>
      <c r="H17" s="259">
        <v>1.2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</row>
    <row r="18" spans="1:26" customHeight="1" ht="14.25">
      <c r="A18" s="257">
        <v>3</v>
      </c>
      <c r="B18" s="258">
        <v>200</v>
      </c>
      <c r="C18" s="175" t="s">
        <v>43</v>
      </c>
      <c r="D18" s="258">
        <v>199.97</v>
      </c>
      <c r="E18" s="175" t="s">
        <v>43</v>
      </c>
      <c r="F18" s="174">
        <f>D18-B18</f>
        <v>-0.030000000000001</v>
      </c>
      <c r="G18" s="175" t="s">
        <v>43</v>
      </c>
      <c r="H18" s="259">
        <v>1.2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</row>
    <row r="19" spans="1:26" customHeight="1" ht="14.25">
      <c r="A19" s="257">
        <v>4</v>
      </c>
      <c r="B19" s="258">
        <v>220</v>
      </c>
      <c r="C19" s="175" t="s">
        <v>43</v>
      </c>
      <c r="D19" s="258">
        <v>219.77</v>
      </c>
      <c r="E19" s="175" t="s">
        <v>43</v>
      </c>
      <c r="F19" s="174">
        <f>D19-B19</f>
        <v>-0.22999999999999</v>
      </c>
      <c r="G19" s="175" t="s">
        <v>43</v>
      </c>
      <c r="H19" s="259">
        <v>1.2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</row>
    <row r="20" spans="1:26" customHeight="1" ht="14.25">
      <c r="A20" s="257">
        <v>5</v>
      </c>
      <c r="B20" s="258">
        <v>230</v>
      </c>
      <c r="C20" s="175" t="s">
        <v>43</v>
      </c>
      <c r="D20" s="258">
        <v>229.83</v>
      </c>
      <c r="E20" s="175" t="s">
        <v>43</v>
      </c>
      <c r="F20" s="174">
        <f>D20-B20</f>
        <v>-0.16999999999999</v>
      </c>
      <c r="G20" s="175" t="s">
        <v>43</v>
      </c>
      <c r="H20" s="259">
        <v>1.2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</row>
    <row r="21" spans="1:26" customHeight="1" ht="14.25">
      <c r="A21" s="260"/>
      <c r="B21" s="246"/>
      <c r="C21" s="246"/>
      <c r="D21" s="246"/>
      <c r="E21" s="246"/>
      <c r="F21" s="246"/>
      <c r="G21" s="246"/>
      <c r="H21" s="261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</row>
    <row r="22" spans="1:26" customHeight="1" ht="14.25">
      <c r="A22" s="260"/>
      <c r="B22" s="262" t="s">
        <v>449</v>
      </c>
      <c r="C22" s="181">
        <f>LINEST(D16:D20,B16:B20,1,1)</f>
        <v>0.99894660194175</v>
      </c>
      <c r="D22" s="263">
        <v>0.084466019417476</v>
      </c>
      <c r="E22" s="264" t="s">
        <v>450</v>
      </c>
      <c r="F22" s="246"/>
      <c r="G22" s="246"/>
      <c r="H22" s="261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</row>
    <row r="23" spans="1:26" customHeight="1" ht="14.25">
      <c r="A23" s="260"/>
      <c r="B23" s="262" t="s">
        <v>451</v>
      </c>
      <c r="C23" s="263">
        <v>0.0014195882427303</v>
      </c>
      <c r="D23" s="263">
        <v>0.28120749592421</v>
      </c>
      <c r="E23" s="264" t="s">
        <v>452</v>
      </c>
      <c r="F23" s="246"/>
      <c r="G23" s="246"/>
      <c r="H23" s="261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</row>
    <row r="24" spans="1:26" customHeight="1" ht="14.25">
      <c r="A24" s="260"/>
      <c r="B24" s="262" t="s">
        <v>453</v>
      </c>
      <c r="C24" s="263">
        <v>0.99999394158717</v>
      </c>
      <c r="D24" s="263">
        <v>0.091119431566819</v>
      </c>
      <c r="E24" s="264" t="s">
        <v>454</v>
      </c>
      <c r="F24" s="246"/>
      <c r="G24" s="246"/>
      <c r="H24" s="261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</row>
    <row r="25" spans="1:26" customHeight="1" ht="14.25">
      <c r="A25" s="260"/>
      <c r="B25" s="262" t="s">
        <v>455</v>
      </c>
      <c r="C25" s="263">
        <v>495176.19717807</v>
      </c>
      <c r="D25" s="263">
        <v>3</v>
      </c>
      <c r="E25" s="264" t="s">
        <v>456</v>
      </c>
      <c r="F25" s="246"/>
      <c r="G25" s="246"/>
      <c r="H25" s="261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</row>
    <row r="26" spans="1:26" customHeight="1" ht="14.25">
      <c r="A26" s="260"/>
      <c r="B26" s="262" t="s">
        <v>457</v>
      </c>
      <c r="C26" s="263">
        <v>4111.3245717476</v>
      </c>
      <c r="D26" s="263">
        <v>0.024908252427181</v>
      </c>
      <c r="E26" s="264" t="s">
        <v>458</v>
      </c>
      <c r="F26" s="246"/>
      <c r="G26" s="246"/>
      <c r="H26" s="261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</row>
    <row r="27" spans="1:26" customHeight="1" ht="14.25">
      <c r="A27" s="260"/>
      <c r="B27" s="265"/>
      <c r="C27" s="265"/>
      <c r="D27" s="265"/>
      <c r="E27" s="265"/>
      <c r="F27" s="265"/>
      <c r="G27" s="265"/>
      <c r="H27" s="261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</row>
    <row r="28" spans="1:26" customHeight="1" ht="14.25">
      <c r="A28" s="266" t="s">
        <v>459</v>
      </c>
      <c r="B28" s="267"/>
      <c r="C28" s="267"/>
      <c r="D28" s="267"/>
      <c r="E28" s="267"/>
      <c r="F28" s="265"/>
      <c r="G28" s="265"/>
      <c r="H28" s="261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</row>
    <row r="29" spans="1:26" customHeight="1" ht="14.25">
      <c r="A29" s="255" t="s">
        <v>61</v>
      </c>
      <c r="B29" s="426" t="s">
        <v>447</v>
      </c>
      <c r="C29" s="302"/>
      <c r="D29" s="426" t="s">
        <v>404</v>
      </c>
      <c r="E29" s="302"/>
      <c r="F29" s="426" t="s">
        <v>448</v>
      </c>
      <c r="G29" s="302"/>
      <c r="H29" s="268" t="s">
        <v>405</v>
      </c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</row>
    <row r="30" spans="1:26" customHeight="1" ht="14.25">
      <c r="A30" s="257">
        <v>1</v>
      </c>
      <c r="B30" s="269">
        <v>0.8</v>
      </c>
      <c r="C30" s="175" t="s">
        <v>43</v>
      </c>
      <c r="D30" s="270">
        <v>0.919</v>
      </c>
      <c r="E30" s="175">
        <f>$C$21</f>
        <v/>
      </c>
      <c r="F30" s="271">
        <f>D30-B30</f>
        <v>0.119</v>
      </c>
      <c r="G30" s="175" t="s">
        <v>43</v>
      </c>
      <c r="H30" s="259">
        <v>1.2</v>
      </c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</row>
    <row r="31" spans="1:26" customHeight="1" ht="14.25">
      <c r="A31" s="257">
        <v>2</v>
      </c>
      <c r="B31" s="269">
        <v>1</v>
      </c>
      <c r="C31" s="175" t="s">
        <v>43</v>
      </c>
      <c r="D31" s="270">
        <v>1.045</v>
      </c>
      <c r="E31" s="175">
        <f>$C$21</f>
        <v/>
      </c>
      <c r="F31" s="271">
        <f>D31-B31</f>
        <v>0.045</v>
      </c>
      <c r="G31" s="175" t="s">
        <v>43</v>
      </c>
      <c r="H31" s="259">
        <v>1.2</v>
      </c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</row>
    <row r="32" spans="1:26" customHeight="1" ht="14.25">
      <c r="A32" s="257">
        <v>3</v>
      </c>
      <c r="B32" s="269">
        <v>1.8</v>
      </c>
      <c r="C32" s="175" t="s">
        <v>43</v>
      </c>
      <c r="D32" s="270">
        <v>1.806</v>
      </c>
      <c r="E32" s="175" t="s">
        <v>43</v>
      </c>
      <c r="F32" s="271">
        <f>D32-B32</f>
        <v>0.006</v>
      </c>
      <c r="G32" s="175" t="s">
        <v>43</v>
      </c>
      <c r="H32" s="259">
        <v>1.2</v>
      </c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</row>
    <row r="33" spans="1:26" customHeight="1" ht="14.25">
      <c r="A33" s="260"/>
      <c r="B33" s="262"/>
      <c r="C33" s="246"/>
      <c r="D33" s="246"/>
      <c r="E33" s="212"/>
      <c r="F33" s="246"/>
      <c r="G33" s="246"/>
      <c r="H33" s="261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</row>
    <row r="34" spans="1:26" customHeight="1" ht="14.25">
      <c r="A34" s="260"/>
      <c r="B34" s="262" t="s">
        <v>449</v>
      </c>
      <c r="C34" s="181">
        <f>LINEST(D30:D32,B30:B32,1,1)</f>
        <v>0.90535714285714</v>
      </c>
      <c r="D34" s="263">
        <v>0.1702380952381</v>
      </c>
      <c r="E34" s="264" t="s">
        <v>450</v>
      </c>
      <c r="F34" s="246"/>
      <c r="G34" s="246"/>
      <c r="H34" s="261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</row>
    <row r="35" spans="1:26" customHeight="1" ht="14.25">
      <c r="A35" s="260"/>
      <c r="B35" s="262" t="s">
        <v>451</v>
      </c>
      <c r="C35" s="263">
        <v>0.052992506850619</v>
      </c>
      <c r="D35" s="263">
        <v>0.067587090033741</v>
      </c>
      <c r="E35" s="264" t="s">
        <v>452</v>
      </c>
      <c r="F35" s="246"/>
      <c r="G35" s="246"/>
      <c r="H35" s="261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</row>
    <row r="36" spans="1:26" customHeight="1" ht="14.25">
      <c r="A36" s="260"/>
      <c r="B36" s="262" t="s">
        <v>453</v>
      </c>
      <c r="C36" s="263">
        <v>0.99658568403457</v>
      </c>
      <c r="D36" s="263">
        <v>0.039655960940258</v>
      </c>
      <c r="E36" s="264" t="s">
        <v>454</v>
      </c>
      <c r="F36" s="246"/>
      <c r="G36" s="265"/>
      <c r="H36" s="261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</row>
    <row r="37" spans="1:26" customHeight="1" ht="14.25">
      <c r="A37" s="260"/>
      <c r="B37" s="262" t="s">
        <v>455</v>
      </c>
      <c r="C37" s="263">
        <v>291.88443428364</v>
      </c>
      <c r="D37" s="263">
        <v>1</v>
      </c>
      <c r="E37" s="264" t="s">
        <v>456</v>
      </c>
      <c r="F37" s="246"/>
      <c r="G37" s="265"/>
      <c r="H37" s="261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</row>
    <row r="38" spans="1:26" customHeight="1" ht="14.25">
      <c r="A38" s="260"/>
      <c r="B38" s="262" t="s">
        <v>457</v>
      </c>
      <c r="C38" s="263">
        <v>0.45901607142857</v>
      </c>
      <c r="D38" s="263">
        <v>0.0015725952380952</v>
      </c>
      <c r="E38" s="264" t="s">
        <v>458</v>
      </c>
      <c r="F38" s="246"/>
      <c r="G38" s="265"/>
      <c r="H38" s="26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</row>
    <row r="39" spans="1:26" customHeight="1" ht="14.25">
      <c r="A39" s="260"/>
      <c r="B39" s="265"/>
      <c r="C39" s="265"/>
      <c r="D39" s="265"/>
      <c r="E39" s="265"/>
      <c r="F39" s="265"/>
      <c r="G39" s="265"/>
      <c r="H39" s="261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1:26" customHeight="1" ht="14.25">
      <c r="A40" s="272" t="s">
        <v>460</v>
      </c>
      <c r="B40" s="265"/>
      <c r="C40" s="265"/>
      <c r="D40" s="265"/>
      <c r="E40" s="265"/>
      <c r="F40" s="265"/>
      <c r="G40" s="265"/>
      <c r="H40" s="261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1:26" customHeight="1" ht="15">
      <c r="A41" s="255" t="s">
        <v>61</v>
      </c>
      <c r="B41" s="426" t="s">
        <v>447</v>
      </c>
      <c r="C41" s="302"/>
      <c r="D41" s="426" t="s">
        <v>404</v>
      </c>
      <c r="E41" s="302"/>
      <c r="F41" s="426" t="s">
        <v>448</v>
      </c>
      <c r="G41" s="302"/>
      <c r="H41" s="268" t="s">
        <v>405</v>
      </c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1:26" customHeight="1" ht="15">
      <c r="A42" s="257">
        <v>1</v>
      </c>
      <c r="B42" s="258">
        <v>220</v>
      </c>
      <c r="C42" s="175" t="s">
        <v>43</v>
      </c>
      <c r="D42" s="258">
        <v>219.95</v>
      </c>
      <c r="E42" s="175">
        <f>$C$21</f>
        <v/>
      </c>
      <c r="F42" s="174">
        <f>D42-B42</f>
        <v>-0.050000000000011</v>
      </c>
      <c r="G42" s="175">
        <f>$C$21</f>
        <v/>
      </c>
      <c r="H42" s="259">
        <v>1.2</v>
      </c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1:26" customHeight="1" ht="15">
      <c r="A43" s="257">
        <v>2</v>
      </c>
      <c r="B43" s="258">
        <v>230</v>
      </c>
      <c r="C43" s="175">
        <f>$C$21</f>
        <v/>
      </c>
      <c r="D43" s="258">
        <v>229.63</v>
      </c>
      <c r="E43" s="175">
        <f>$C$21</f>
        <v/>
      </c>
      <c r="F43" s="174">
        <f>D43-B43</f>
        <v>-0.37</v>
      </c>
      <c r="G43" s="175">
        <f>$C$21</f>
        <v/>
      </c>
      <c r="H43" s="259">
        <v>1.2</v>
      </c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</row>
    <row r="44" spans="1:26" customHeight="1" ht="15">
      <c r="A44" s="260"/>
      <c r="B44" s="265"/>
      <c r="C44" s="265"/>
      <c r="D44" s="265"/>
      <c r="E44" s="265"/>
      <c r="F44" s="265"/>
      <c r="G44" s="265"/>
      <c r="H44" s="261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</row>
    <row r="45" spans="1:26" customHeight="1" ht="15">
      <c r="A45" s="260"/>
      <c r="B45" s="262" t="s">
        <v>449</v>
      </c>
      <c r="C45" s="273">
        <f>LINEST(B42:B43,D42:D43,1,1)</f>
        <v>1.0330578512397</v>
      </c>
      <c r="D45" s="273">
        <v>-7.2210743801652</v>
      </c>
      <c r="E45" s="264" t="s">
        <v>450</v>
      </c>
      <c r="F45" s="246"/>
      <c r="G45" s="265"/>
      <c r="H45" s="261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</row>
    <row r="46" spans="1:26" customHeight="1" ht="15">
      <c r="A46" s="260"/>
      <c r="B46" s="262" t="s">
        <v>451</v>
      </c>
      <c r="C46" s="273">
        <v>0</v>
      </c>
      <c r="D46" s="273">
        <v>0</v>
      </c>
      <c r="E46" s="264" t="s">
        <v>452</v>
      </c>
      <c r="F46" s="246"/>
      <c r="G46" s="265"/>
      <c r="H46" s="261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26" customHeight="1" ht="15">
      <c r="A47" s="260"/>
      <c r="B47" s="262" t="s">
        <v>453</v>
      </c>
      <c r="C47" s="273">
        <v>1</v>
      </c>
      <c r="D47" s="273">
        <v>0</v>
      </c>
      <c r="E47" s="264" t="s">
        <v>454</v>
      </c>
      <c r="F47" s="246"/>
      <c r="G47" s="265"/>
      <c r="H47" s="261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26" customHeight="1" ht="15">
      <c r="A48" s="260"/>
      <c r="B48" s="262" t="s">
        <v>455</v>
      </c>
      <c r="C48" s="273" t="e">
        <v>#NUM!</v>
      </c>
      <c r="D48" s="273">
        <v>0</v>
      </c>
      <c r="E48" s="264" t="s">
        <v>456</v>
      </c>
      <c r="F48" s="246"/>
      <c r="G48" s="265"/>
      <c r="H48" s="261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customHeight="1" ht="15">
      <c r="A49" s="260"/>
      <c r="B49" s="262" t="s">
        <v>457</v>
      </c>
      <c r="C49" s="273">
        <v>50</v>
      </c>
      <c r="D49" s="273">
        <v>0</v>
      </c>
      <c r="E49" s="264" t="s">
        <v>458</v>
      </c>
      <c r="F49" s="246"/>
      <c r="G49" s="265"/>
      <c r="H49" s="261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customHeight="1" ht="15.75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customHeight="1" ht="15.75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customHeight="1" ht="15.75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customHeight="1" ht="15.75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</row>
    <row r="54" spans="1:26" customHeight="1" ht="15.75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</row>
    <row r="55" spans="1:26" customHeight="1" ht="15.75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</row>
    <row r="56" spans="1:26" customHeight="1" ht="15.75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</row>
    <row r="57" spans="1:26" customHeight="1" ht="15.75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</row>
    <row r="58" spans="1:26" customHeight="1" ht="15.75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</row>
    <row r="59" spans="1:26" customHeight="1" ht="15.75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</row>
    <row r="60" spans="1:26" customHeight="1" ht="15.75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</row>
    <row r="61" spans="1:26" customHeight="1" ht="15.75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</row>
    <row r="62" spans="1:26" customHeight="1" ht="15.7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</row>
    <row r="63" spans="1:26" customHeight="1" ht="15.75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</row>
    <row r="64" spans="1:26" customHeight="1" ht="15.75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</row>
    <row r="65" spans="1:26" customHeight="1" ht="15.75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</row>
    <row r="66" spans="1:26" customHeight="1" ht="15.75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</row>
    <row r="67" spans="1:26" customHeight="1" ht="15.75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</row>
    <row r="68" spans="1:26" customHeight="1" ht="15.75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</row>
    <row r="69" spans="1:26" customHeight="1" ht="15.75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</row>
    <row r="70" spans="1:26" customHeight="1" ht="15.75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</row>
    <row r="71" spans="1:26" customHeight="1" ht="15.75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</row>
    <row r="72" spans="1:26" customHeight="1" ht="15.75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</row>
    <row r="73" spans="1:26" customHeight="1" ht="15.75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</row>
    <row r="74" spans="1:26" customHeight="1" ht="15.75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</row>
    <row r="75" spans="1:26" customHeight="1" ht="15.75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</row>
    <row r="76" spans="1:26" customHeight="1" ht="15.75">
      <c r="A76" s="246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</row>
    <row r="77" spans="1:26" customHeight="1" ht="15.75">
      <c r="A77" s="24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</row>
    <row r="78" spans="1:26" customHeight="1" ht="15.75">
      <c r="A78" s="246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</row>
    <row r="79" spans="1:26" customHeight="1" ht="15.75">
      <c r="A79" s="246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</row>
    <row r="80" spans="1:26" customHeight="1" ht="15.75">
      <c r="A80" s="246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</row>
    <row r="81" spans="1:26" customHeight="1" ht="15.75">
      <c r="A81" s="246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</row>
    <row r="82" spans="1:26" customHeight="1" ht="15.75">
      <c r="A82" s="246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</row>
    <row r="83" spans="1:26" customHeight="1" ht="15.75">
      <c r="A83" s="246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</row>
    <row r="84" spans="1:26" customHeight="1" ht="15.75">
      <c r="A84" s="246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</row>
    <row r="85" spans="1:26" customHeight="1" ht="15.75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</row>
    <row r="86" spans="1:26" customHeight="1" ht="15.75">
      <c r="A86" s="246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</row>
    <row r="87" spans="1:26" customHeight="1" ht="15.75">
      <c r="A87" s="246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</row>
    <row r="88" spans="1:26" customHeight="1" ht="15.75">
      <c r="A88" s="246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</row>
    <row r="89" spans="1:26" customHeight="1" ht="15.75">
      <c r="A89" s="246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</row>
    <row r="90" spans="1:26" customHeight="1" ht="15.75">
      <c r="A90" s="246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</row>
    <row r="91" spans="1:26" customHeight="1" ht="15.75">
      <c r="A91" s="246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</row>
    <row r="92" spans="1:26" customHeight="1" ht="15.75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</row>
    <row r="93" spans="1:26" customHeight="1" ht="15.75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</row>
    <row r="94" spans="1:26" customHeight="1" ht="15.75">
      <c r="A94" s="246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</row>
    <row r="95" spans="1:26" customHeight="1" ht="15.75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</row>
    <row r="96" spans="1:26" customHeight="1" ht="15.75">
      <c r="A96" s="246"/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</row>
    <row r="97" spans="1:26" customHeight="1" ht="15.75">
      <c r="A97" s="246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</row>
    <row r="98" spans="1:26" customHeight="1" ht="15.75">
      <c r="A98" s="246"/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</row>
    <row r="99" spans="1:26" customHeight="1" ht="15.75">
      <c r="A99" s="246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</row>
    <row r="100" spans="1:26" customHeight="1" ht="15.75">
      <c r="A100" s="246"/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</row>
    <row r="101" spans="1:26" customHeight="1" ht="15.75">
      <c r="A101" s="246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</row>
    <row r="102" spans="1:26" customHeight="1" ht="15.75">
      <c r="A102" s="246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</row>
    <row r="103" spans="1:26" customHeight="1" ht="15.75">
      <c r="A103" s="246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</row>
    <row r="104" spans="1:26" customHeight="1" ht="15.75">
      <c r="A104" s="246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</row>
    <row r="105" spans="1:26" customHeight="1" ht="15.75">
      <c r="A105" s="246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</row>
    <row r="106" spans="1:26" customHeight="1" ht="15.75">
      <c r="A106" s="246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</row>
    <row r="107" spans="1:26" customHeight="1" ht="15.75">
      <c r="A107" s="246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</row>
    <row r="108" spans="1:26" customHeight="1" ht="15.75">
      <c r="A108" s="246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</row>
    <row r="109" spans="1:26" customHeight="1" ht="15.75">
      <c r="A109" s="246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</row>
    <row r="110" spans="1:26" customHeight="1" ht="15.75">
      <c r="A110" s="246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</row>
    <row r="111" spans="1:26" customHeight="1" ht="15.75">
      <c r="A111" s="246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</row>
    <row r="112" spans="1:26" customHeight="1" ht="15.75">
      <c r="A112" s="246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</row>
    <row r="113" spans="1:26" customHeight="1" ht="15.75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</row>
    <row r="114" spans="1:26" customHeight="1" ht="15.75">
      <c r="A114" s="246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</row>
    <row r="115" spans="1:26" customHeight="1" ht="15.75">
      <c r="A115" s="246"/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</row>
    <row r="116" spans="1:26" customHeight="1" ht="15.75">
      <c r="A116" s="246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</row>
    <row r="117" spans="1:26" customHeight="1" ht="15.75">
      <c r="A117" s="246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</row>
    <row r="118" spans="1:26" customHeight="1" ht="15.75">
      <c r="A118" s="246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</row>
    <row r="119" spans="1:26" customHeight="1" ht="15.75">
      <c r="A119" s="246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</row>
    <row r="120" spans="1:26" customHeight="1" ht="15.75">
      <c r="A120" s="246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</row>
    <row r="121" spans="1:26" customHeight="1" ht="15.75">
      <c r="A121" s="246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</row>
    <row r="122" spans="1:26" customHeight="1" ht="15.75">
      <c r="A122" s="246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</row>
    <row r="123" spans="1:26" customHeight="1" ht="15.75">
      <c r="A123" s="246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</row>
    <row r="124" spans="1:26" customHeight="1" ht="15.75">
      <c r="A124" s="246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</row>
    <row r="125" spans="1:26" customHeight="1" ht="15.75">
      <c r="A125" s="246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</row>
    <row r="126" spans="1:26" customHeight="1" ht="15.75">
      <c r="A126" s="246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</row>
    <row r="127" spans="1:26" customHeight="1" ht="15.75">
      <c r="A127" s="246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</row>
    <row r="128" spans="1:26" customHeight="1" ht="15.75">
      <c r="A128" s="246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</row>
    <row r="129" spans="1:26" customHeight="1" ht="15.75">
      <c r="A129" s="246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</row>
    <row r="130" spans="1:26" customHeight="1" ht="15.75">
      <c r="A130" s="246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</row>
    <row r="131" spans="1:26" customHeight="1" ht="15.75">
      <c r="A131" s="246"/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</row>
    <row r="132" spans="1:26" customHeight="1" ht="15.75">
      <c r="A132" s="246"/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</row>
    <row r="133" spans="1:26" customHeight="1" ht="15.75">
      <c r="A133" s="246"/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</row>
    <row r="134" spans="1:26" customHeight="1" ht="15.75">
      <c r="A134" s="246"/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</row>
    <row r="135" spans="1:26" customHeight="1" ht="15.75">
      <c r="A135" s="246"/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</row>
    <row r="136" spans="1:26" customHeight="1" ht="15.75">
      <c r="A136" s="246"/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</row>
    <row r="137" spans="1:26" customHeight="1" ht="15.75">
      <c r="A137" s="246"/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</row>
    <row r="138" spans="1:26" customHeight="1" ht="15.75">
      <c r="A138" s="246"/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</row>
    <row r="139" spans="1:26" customHeight="1" ht="15.75">
      <c r="A139" s="246"/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</row>
    <row r="140" spans="1:26" customHeight="1" ht="15.75">
      <c r="A140" s="246"/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</row>
    <row r="141" spans="1:26" customHeight="1" ht="15.75">
      <c r="A141" s="246"/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</row>
    <row r="142" spans="1:26" customHeight="1" ht="15.75">
      <c r="A142" s="246"/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</row>
    <row r="143" spans="1:26" customHeight="1" ht="15.75">
      <c r="A143" s="246"/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</row>
    <row r="144" spans="1:26" customHeight="1" ht="15.75">
      <c r="A144" s="246"/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</row>
    <row r="145" spans="1:26" customHeight="1" ht="15.75">
      <c r="A145" s="246"/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</row>
    <row r="146" spans="1:26" customHeight="1" ht="15.75">
      <c r="A146" s="246"/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</row>
    <row r="147" spans="1:26" customHeight="1" ht="15.75">
      <c r="A147" s="246"/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</row>
    <row r="148" spans="1:26" customHeight="1" ht="15.75">
      <c r="A148" s="246"/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</row>
    <row r="149" spans="1:26" customHeight="1" ht="15.75">
      <c r="A149" s="246"/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</row>
    <row r="150" spans="1:26" customHeight="1" ht="15.75">
      <c r="A150" s="246"/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</row>
    <row r="151" spans="1:26" customHeight="1" ht="15.75">
      <c r="A151" s="246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</row>
    <row r="152" spans="1:26" customHeight="1" ht="15.75">
      <c r="A152" s="246"/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</row>
    <row r="153" spans="1:26" customHeight="1" ht="15.75">
      <c r="A153" s="246"/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</row>
    <row r="154" spans="1:26" customHeight="1" ht="15.75">
      <c r="A154" s="246"/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</row>
    <row r="155" spans="1:26" customHeight="1" ht="15.75">
      <c r="A155" s="246"/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</row>
    <row r="156" spans="1:26" customHeight="1" ht="15.75">
      <c r="A156" s="246"/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</row>
    <row r="157" spans="1:26" customHeight="1" ht="15.75">
      <c r="A157" s="246"/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</row>
    <row r="158" spans="1:26" customHeight="1" ht="15.75">
      <c r="A158" s="246"/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</row>
    <row r="159" spans="1:26" customHeight="1" ht="15.75">
      <c r="A159" s="246"/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</row>
    <row r="160" spans="1:26" customHeight="1" ht="15.75">
      <c r="A160" s="246"/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</row>
    <row r="161" spans="1:26" customHeight="1" ht="15.75">
      <c r="A161" s="246"/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</row>
    <row r="162" spans="1:26" customHeight="1" ht="15.75">
      <c r="A162" s="246"/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</row>
    <row r="163" spans="1:26" customHeight="1" ht="15.75">
      <c r="A163" s="246"/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</row>
    <row r="164" spans="1:26" customHeight="1" ht="15.75">
      <c r="A164" s="246"/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</row>
    <row r="165" spans="1:26" customHeight="1" ht="15.75">
      <c r="A165" s="246"/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</row>
    <row r="166" spans="1:26" customHeight="1" ht="15.75">
      <c r="A166" s="246"/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</row>
    <row r="167" spans="1:26" customHeight="1" ht="15.75">
      <c r="A167" s="246"/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</row>
    <row r="168" spans="1:26" customHeight="1" ht="15.75">
      <c r="A168" s="246"/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</row>
    <row r="169" spans="1:26" customHeight="1" ht="15.75">
      <c r="A169" s="246"/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</row>
    <row r="170" spans="1:26" customHeight="1" ht="15.75">
      <c r="A170" s="246"/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</row>
    <row r="171" spans="1:26" customHeight="1" ht="15.75">
      <c r="A171" s="246"/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</row>
    <row r="172" spans="1:26" customHeight="1" ht="15.75">
      <c r="A172" s="246"/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</row>
    <row r="173" spans="1:26" customHeight="1" ht="15.75">
      <c r="A173" s="246"/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</row>
    <row r="174" spans="1:26" customHeight="1" ht="15.75">
      <c r="A174" s="246"/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</row>
    <row r="175" spans="1:26" customHeight="1" ht="15.75">
      <c r="A175" s="246"/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</row>
    <row r="176" spans="1:26" customHeight="1" ht="15.75">
      <c r="A176" s="246"/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</row>
    <row r="177" spans="1:26" customHeight="1" ht="15.75">
      <c r="A177" s="246"/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</row>
    <row r="178" spans="1:26" customHeight="1" ht="15.75">
      <c r="A178" s="246"/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</row>
    <row r="179" spans="1:26" customHeight="1" ht="15.75">
      <c r="A179" s="24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</row>
    <row r="180" spans="1:26" customHeight="1" ht="15.75">
      <c r="A180" s="246"/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</row>
    <row r="181" spans="1:26" customHeight="1" ht="15.75">
      <c r="A181" s="246"/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</row>
    <row r="182" spans="1:26" customHeight="1" ht="15.75">
      <c r="A182" s="246"/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</row>
    <row r="183" spans="1:26" customHeight="1" ht="15.75">
      <c r="A183" s="246"/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</row>
    <row r="184" spans="1:26" customHeight="1" ht="15.75">
      <c r="A184" s="246"/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</row>
    <row r="185" spans="1:26" customHeight="1" ht="15.75">
      <c r="A185" s="246"/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</row>
    <row r="186" spans="1:26" customHeight="1" ht="15.75">
      <c r="A186" s="246"/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</row>
    <row r="187" spans="1:26" customHeight="1" ht="15.75">
      <c r="A187" s="246"/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</row>
    <row r="188" spans="1:26" customHeight="1" ht="15.75">
      <c r="A188" s="246"/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</row>
    <row r="189" spans="1:26" customHeight="1" ht="15.75">
      <c r="A189" s="246"/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</row>
    <row r="190" spans="1:26" customHeight="1" ht="15.75">
      <c r="A190" s="246"/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</row>
    <row r="191" spans="1:26" customHeight="1" ht="15.75">
      <c r="A191" s="246"/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</row>
    <row r="192" spans="1:26" customHeight="1" ht="15.75">
      <c r="A192" s="246"/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</row>
    <row r="193" spans="1:26" customHeight="1" ht="15.75">
      <c r="A193" s="246"/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</row>
    <row r="194" spans="1:26" customHeight="1" ht="15.75">
      <c r="A194" s="246"/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</row>
    <row r="195" spans="1:26" customHeight="1" ht="15.75">
      <c r="A195" s="246"/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</row>
    <row r="196" spans="1:26" customHeight="1" ht="15.75">
      <c r="A196" s="246"/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</row>
    <row r="197" spans="1:26" customHeight="1" ht="15.75">
      <c r="A197" s="246"/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</row>
    <row r="198" spans="1:26" customHeight="1" ht="15.75">
      <c r="A198" s="246"/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</row>
    <row r="199" spans="1:26" customHeight="1" ht="15.75">
      <c r="A199" s="246"/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</row>
    <row r="200" spans="1:26" customHeight="1" ht="15.75">
      <c r="A200" s="246"/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</row>
    <row r="201" spans="1:26" customHeight="1" ht="15.75">
      <c r="A201" s="246"/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</row>
    <row r="202" spans="1:26" customHeight="1" ht="15.75">
      <c r="A202" s="246"/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</row>
    <row r="203" spans="1:26" customHeight="1" ht="15.75">
      <c r="A203" s="246"/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</row>
    <row r="204" spans="1:26" customHeight="1" ht="15.75">
      <c r="A204" s="246"/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</row>
    <row r="205" spans="1:26" customHeight="1" ht="15.75">
      <c r="A205" s="246"/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</row>
    <row r="206" spans="1:26" customHeight="1" ht="15.75">
      <c r="A206" s="246"/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</row>
    <row r="207" spans="1:26" customHeight="1" ht="15.75">
      <c r="A207" s="246"/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</row>
    <row r="208" spans="1:26" customHeight="1" ht="15.75">
      <c r="A208" s="246"/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</row>
    <row r="209" spans="1:26" customHeight="1" ht="15.75">
      <c r="A209" s="246"/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</row>
    <row r="210" spans="1:26" customHeight="1" ht="15.75">
      <c r="A210" s="246"/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</row>
    <row r="211" spans="1:26" customHeight="1" ht="15.75">
      <c r="A211" s="246"/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</row>
    <row r="212" spans="1:26" customHeight="1" ht="15.75">
      <c r="A212" s="246"/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</row>
    <row r="213" spans="1:26" customHeight="1" ht="15.75">
      <c r="A213" s="246"/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</row>
    <row r="214" spans="1:26" customHeight="1" ht="15.75">
      <c r="A214" s="246"/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</row>
    <row r="215" spans="1:26" customHeight="1" ht="15.75">
      <c r="A215" s="246"/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</row>
    <row r="216" spans="1:26" customHeight="1" ht="15.75">
      <c r="A216" s="246"/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</row>
    <row r="217" spans="1:26" customHeight="1" ht="15.75">
      <c r="A217" s="246"/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</row>
    <row r="218" spans="1:26" customHeight="1" ht="15.75">
      <c r="A218" s="246"/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</row>
    <row r="219" spans="1:26" customHeight="1" ht="15.75">
      <c r="A219" s="246"/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</row>
    <row r="220" spans="1:26" customHeight="1" ht="15.75">
      <c r="A220" s="246"/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</row>
    <row r="221" spans="1:26" customHeight="1" ht="15.75">
      <c r="A221" s="246"/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</row>
    <row r="222" spans="1:26" customHeight="1" ht="15.75">
      <c r="A222" s="246"/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</row>
    <row r="223" spans="1:26" customHeight="1" ht="15.75">
      <c r="A223" s="246"/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</row>
    <row r="224" spans="1:26" customHeight="1" ht="15.75">
      <c r="A224" s="246"/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</row>
    <row r="225" spans="1:26" customHeight="1" ht="15.75">
      <c r="A225" s="246"/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</row>
    <row r="226" spans="1:26" customHeight="1" ht="15.75">
      <c r="A226" s="246"/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</row>
    <row r="227" spans="1:26" customHeight="1" ht="15.75">
      <c r="A227" s="246"/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</row>
    <row r="228" spans="1:26" customHeight="1" ht="15.75">
      <c r="A228" s="246"/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</row>
    <row r="229" spans="1:26" customHeight="1" ht="15.75">
      <c r="A229" s="246"/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</row>
    <row r="230" spans="1:26" customHeight="1" ht="15.75">
      <c r="A230" s="246"/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</row>
    <row r="231" spans="1:26" customHeight="1" ht="15.75">
      <c r="A231" s="246"/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</row>
    <row r="232" spans="1:26" customHeight="1" ht="15.75">
      <c r="A232" s="246"/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</row>
    <row r="233" spans="1:26" customHeight="1" ht="15.75">
      <c r="A233" s="246"/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</row>
    <row r="234" spans="1:26" customHeight="1" ht="15.75">
      <c r="A234" s="246"/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</row>
    <row r="235" spans="1:26" customHeight="1" ht="15.75">
      <c r="A235" s="246"/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</row>
    <row r="236" spans="1:26" customHeight="1" ht="15.75">
      <c r="A236" s="246"/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</row>
    <row r="237" spans="1:26" customHeight="1" ht="15.75">
      <c r="A237" s="246"/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</row>
    <row r="238" spans="1:26" customHeight="1" ht="15.75">
      <c r="A238" s="246"/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</row>
    <row r="239" spans="1:26" customHeight="1" ht="15.75">
      <c r="A239" s="246"/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</row>
    <row r="240" spans="1:26" customHeight="1" ht="15.75">
      <c r="A240" s="246"/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</row>
    <row r="241" spans="1:26" customHeight="1" ht="15.75">
      <c r="A241" s="246"/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</row>
    <row r="242" spans="1:26" customHeight="1" ht="15.75">
      <c r="A242" s="246"/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</row>
    <row r="243" spans="1:26" customHeight="1" ht="15.75">
      <c r="A243" s="246"/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</row>
    <row r="244" spans="1:26" customHeight="1" ht="15.75">
      <c r="A244" s="246"/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</row>
    <row r="245" spans="1:26" customHeight="1" ht="15.75">
      <c r="A245" s="246"/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</row>
    <row r="246" spans="1:26" customHeight="1" ht="15.75">
      <c r="A246" s="246"/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</row>
    <row r="247" spans="1:26" customHeight="1" ht="15.75">
      <c r="A247" s="246"/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</row>
    <row r="248" spans="1:26" customHeight="1" ht="15.75">
      <c r="A248" s="246"/>
      <c r="B248" s="246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</row>
    <row r="249" spans="1:26" customHeight="1" ht="15.75">
      <c r="A249" s="246"/>
      <c r="B249" s="246"/>
      <c r="C249" s="24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</row>
    <row r="250" spans="1:26" customHeight="1" ht="15.75">
      <c r="A250" s="246"/>
      <c r="B250" s="246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</row>
    <row r="251" spans="1:26" customHeight="1" ht="15.75">
      <c r="A251" s="246"/>
      <c r="B251" s="246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</row>
    <row r="252" spans="1:26" customHeight="1" ht="15.75">
      <c r="A252" s="246"/>
      <c r="B252" s="246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</row>
    <row r="253" spans="1:26" customHeight="1" ht="15.75">
      <c r="A253" s="246"/>
      <c r="B253" s="246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</row>
    <row r="254" spans="1:26" customHeight="1" ht="15.75">
      <c r="A254" s="246"/>
      <c r="B254" s="246"/>
      <c r="C254" s="246"/>
      <c r="D254" s="246"/>
      <c r="E254" s="246"/>
      <c r="F254" s="246"/>
      <c r="G254" s="246"/>
      <c r="H254" s="246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</row>
    <row r="255" spans="1:26" customHeight="1" ht="15.75">
      <c r="A255" s="246"/>
      <c r="B255" s="246"/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</row>
    <row r="256" spans="1:26" customHeight="1" ht="15.75">
      <c r="A256" s="246"/>
      <c r="B256" s="246"/>
      <c r="C256" s="246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</row>
    <row r="257" spans="1:26" customHeight="1" ht="15.75">
      <c r="A257" s="246"/>
      <c r="B257" s="246"/>
      <c r="C257" s="246"/>
      <c r="D257" s="246"/>
      <c r="E257" s="246"/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</row>
    <row r="258" spans="1:26" customHeight="1" ht="15.75">
      <c r="A258" s="246"/>
      <c r="B258" s="246"/>
      <c r="C258" s="246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</row>
    <row r="259" spans="1:26" customHeight="1" ht="15.75">
      <c r="A259" s="246"/>
      <c r="B259" s="246"/>
      <c r="C259" s="246"/>
      <c r="D259" s="246"/>
      <c r="E259" s="246"/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</row>
    <row r="260" spans="1:26" customHeight="1" ht="15.75">
      <c r="A260" s="246"/>
      <c r="B260" s="246"/>
      <c r="C260" s="246"/>
      <c r="D260" s="246"/>
      <c r="E260" s="246"/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</row>
    <row r="261" spans="1:26" customHeight="1" ht="15.75">
      <c r="A261" s="246"/>
      <c r="B261" s="246"/>
      <c r="C261" s="246"/>
      <c r="D261" s="246"/>
      <c r="E261" s="246"/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</row>
    <row r="262" spans="1:26" customHeight="1" ht="15.75">
      <c r="A262" s="246"/>
      <c r="B262" s="246"/>
      <c r="C262" s="246"/>
      <c r="D262" s="246"/>
      <c r="E262" s="246"/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</row>
    <row r="263" spans="1:26" customHeight="1" ht="15.75">
      <c r="A263" s="246"/>
      <c r="B263" s="246"/>
      <c r="C263" s="246"/>
      <c r="D263" s="246"/>
      <c r="E263" s="246"/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</row>
    <row r="264" spans="1:26" customHeight="1" ht="15.75">
      <c r="A264" s="246"/>
      <c r="B264" s="246"/>
      <c r="C264" s="246"/>
      <c r="D264" s="246"/>
      <c r="E264" s="246"/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</row>
    <row r="265" spans="1:26" customHeight="1" ht="15.75">
      <c r="A265" s="246"/>
      <c r="B265" s="246"/>
      <c r="C265" s="246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</row>
    <row r="266" spans="1:26" customHeight="1" ht="15.75">
      <c r="A266" s="246"/>
      <c r="B266" s="246"/>
      <c r="C266" s="246"/>
      <c r="D266" s="246"/>
      <c r="E266" s="246"/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</row>
    <row r="267" spans="1:26" customHeight="1" ht="15.75">
      <c r="A267" s="246"/>
      <c r="B267" s="246"/>
      <c r="C267" s="246"/>
      <c r="D267" s="246"/>
      <c r="E267" s="246"/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</row>
    <row r="268" spans="1:26" customHeight="1" ht="15.75">
      <c r="A268" s="246"/>
      <c r="B268" s="246"/>
      <c r="C268" s="246"/>
      <c r="D268" s="246"/>
      <c r="E268" s="246"/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</row>
    <row r="269" spans="1:26" customHeight="1" ht="15.75">
      <c r="A269" s="246"/>
      <c r="B269" s="246"/>
      <c r="C269" s="246"/>
      <c r="D269" s="246"/>
      <c r="E269" s="246"/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</row>
    <row r="270" spans="1:26" customHeight="1" ht="15.75">
      <c r="A270" s="246"/>
      <c r="B270" s="246"/>
      <c r="C270" s="246"/>
      <c r="D270" s="246"/>
      <c r="E270" s="246"/>
      <c r="F270" s="246"/>
      <c r="G270" s="246"/>
      <c r="H270" s="246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</row>
    <row r="271" spans="1:26" customHeight="1" ht="15.75">
      <c r="A271" s="246"/>
      <c r="B271" s="246"/>
      <c r="C271" s="246"/>
      <c r="D271" s="246"/>
      <c r="E271" s="246"/>
      <c r="F271" s="246"/>
      <c r="G271" s="246"/>
      <c r="H271" s="246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</row>
    <row r="272" spans="1:26" customHeight="1" ht="15.75">
      <c r="A272" s="246"/>
      <c r="B272" s="246"/>
      <c r="C272" s="246"/>
      <c r="D272" s="246"/>
      <c r="E272" s="246"/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</row>
    <row r="273" spans="1:26" customHeight="1" ht="15.75">
      <c r="A273" s="246"/>
      <c r="B273" s="246"/>
      <c r="C273" s="246"/>
      <c r="D273" s="246"/>
      <c r="E273" s="246"/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</row>
    <row r="274" spans="1:26" customHeight="1" ht="15.75">
      <c r="A274" s="246"/>
      <c r="B274" s="246"/>
      <c r="C274" s="246"/>
      <c r="D274" s="246"/>
      <c r="E274" s="246"/>
      <c r="F274" s="246"/>
      <c r="G274" s="246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</row>
    <row r="275" spans="1:26" customHeight="1" ht="15.75">
      <c r="A275" s="246"/>
      <c r="B275" s="246"/>
      <c r="C275" s="246"/>
      <c r="D275" s="246"/>
      <c r="E275" s="246"/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</row>
    <row r="276" spans="1:26" customHeight="1" ht="15.75">
      <c r="A276" s="246"/>
      <c r="B276" s="246"/>
      <c r="C276" s="246"/>
      <c r="D276" s="246"/>
      <c r="E276" s="246"/>
      <c r="F276" s="246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</row>
    <row r="277" spans="1:26" customHeight="1" ht="15.75">
      <c r="A277" s="246"/>
      <c r="B277" s="246"/>
      <c r="C277" s="246"/>
      <c r="D277" s="246"/>
      <c r="E277" s="246"/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</row>
    <row r="278" spans="1:26" customHeight="1" ht="15.75">
      <c r="A278" s="246"/>
      <c r="B278" s="246"/>
      <c r="C278" s="246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</row>
    <row r="279" spans="1:26" customHeight="1" ht="15.75">
      <c r="A279" s="246"/>
      <c r="B279" s="246"/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</row>
    <row r="280" spans="1:26" customHeight="1" ht="15.75">
      <c r="A280" s="246"/>
      <c r="B280" s="246"/>
      <c r="C280" s="246"/>
      <c r="D280" s="246"/>
      <c r="E280" s="246"/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</row>
    <row r="281" spans="1:26" customHeight="1" ht="15.75">
      <c r="A281" s="246"/>
      <c r="B281" s="246"/>
      <c r="C281" s="246"/>
      <c r="D281" s="246"/>
      <c r="E281" s="246"/>
      <c r="F281" s="246"/>
      <c r="G281" s="246"/>
      <c r="H281" s="246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</row>
    <row r="282" spans="1:26" customHeight="1" ht="15.75">
      <c r="A282" s="246"/>
      <c r="B282" s="246"/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</row>
    <row r="283" spans="1:26" customHeight="1" ht="15.75">
      <c r="A283" s="246"/>
      <c r="B283" s="246"/>
      <c r="C283" s="246"/>
      <c r="D283" s="246"/>
      <c r="E283" s="246"/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</row>
    <row r="284" spans="1:26" customHeight="1" ht="15.75">
      <c r="A284" s="246"/>
      <c r="B284" s="246"/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</row>
    <row r="285" spans="1:26" customHeight="1" ht="15.75">
      <c r="A285" s="246"/>
      <c r="B285" s="246"/>
      <c r="C285" s="246"/>
      <c r="D285" s="246"/>
      <c r="E285" s="246"/>
      <c r="F285" s="246"/>
      <c r="G285" s="246"/>
      <c r="H285" s="246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</row>
    <row r="286" spans="1:26" customHeight="1" ht="15.75">
      <c r="A286" s="246"/>
      <c r="B286" s="246"/>
      <c r="C286" s="246"/>
      <c r="D286" s="246"/>
      <c r="E286" s="246"/>
      <c r="F286" s="246"/>
      <c r="G286" s="246"/>
      <c r="H286" s="246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</row>
    <row r="287" spans="1:26" customHeight="1" ht="15.75">
      <c r="A287" s="246"/>
      <c r="B287" s="246"/>
      <c r="C287" s="246"/>
      <c r="D287" s="246"/>
      <c r="E287" s="246"/>
      <c r="F287" s="246"/>
      <c r="G287" s="246"/>
      <c r="H287" s="246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</row>
    <row r="288" spans="1:26" customHeight="1" ht="15.75">
      <c r="A288" s="246"/>
      <c r="B288" s="246"/>
      <c r="C288" s="246"/>
      <c r="D288" s="246"/>
      <c r="E288" s="246"/>
      <c r="F288" s="246"/>
      <c r="G288" s="246"/>
      <c r="H288" s="246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</row>
    <row r="289" spans="1:26" customHeight="1" ht="15.75">
      <c r="A289" s="246"/>
      <c r="B289" s="246"/>
      <c r="C289" s="246"/>
      <c r="D289" s="246"/>
      <c r="E289" s="246"/>
      <c r="F289" s="246"/>
      <c r="G289" s="246"/>
      <c r="H289" s="246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</row>
    <row r="290" spans="1:26" customHeight="1" ht="15.75">
      <c r="A290" s="246"/>
      <c r="B290" s="246"/>
      <c r="C290" s="246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</row>
    <row r="291" spans="1:26" customHeight="1" ht="15.75">
      <c r="A291" s="246"/>
      <c r="B291" s="246"/>
      <c r="C291" s="246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</row>
    <row r="292" spans="1:26" customHeight="1" ht="15.75">
      <c r="A292" s="246"/>
      <c r="B292" s="246"/>
      <c r="C292" s="246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</row>
    <row r="293" spans="1:26" customHeight="1" ht="15.75">
      <c r="A293" s="246"/>
      <c r="B293" s="246"/>
      <c r="C293" s="246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</row>
    <row r="294" spans="1:26" customHeight="1" ht="15.75">
      <c r="A294" s="246"/>
      <c r="B294" s="246"/>
      <c r="C294" s="246"/>
      <c r="D294" s="246"/>
      <c r="E294" s="246"/>
      <c r="F294" s="246"/>
      <c r="G294" s="246"/>
      <c r="H294" s="246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</row>
    <row r="295" spans="1:26" customHeight="1" ht="15.75">
      <c r="A295" s="246"/>
      <c r="B295" s="246"/>
      <c r="C295" s="246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</row>
    <row r="296" spans="1:26" customHeight="1" ht="15.75">
      <c r="A296" s="246"/>
      <c r="B296" s="246"/>
      <c r="C296" s="246"/>
      <c r="D296" s="246"/>
      <c r="E296" s="246"/>
      <c r="F296" s="246"/>
      <c r="G296" s="246"/>
      <c r="H296" s="246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</row>
    <row r="297" spans="1:26" customHeight="1" ht="15.75">
      <c r="A297" s="246"/>
      <c r="B297" s="246"/>
      <c r="C297" s="246"/>
      <c r="D297" s="246"/>
      <c r="E297" s="246"/>
      <c r="F297" s="246"/>
      <c r="G297" s="246"/>
      <c r="H297" s="246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</row>
    <row r="298" spans="1:26" customHeight="1" ht="15.75">
      <c r="A298" s="246"/>
      <c r="B298" s="246"/>
      <c r="C298" s="246"/>
      <c r="D298" s="246"/>
      <c r="E298" s="246"/>
      <c r="F298" s="246"/>
      <c r="G298" s="246"/>
      <c r="H298" s="246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</row>
    <row r="299" spans="1:26" customHeight="1" ht="15.75">
      <c r="A299" s="246"/>
      <c r="B299" s="246"/>
      <c r="C299" s="246"/>
      <c r="D299" s="246"/>
      <c r="E299" s="246"/>
      <c r="F299" s="246"/>
      <c r="G299" s="246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</row>
    <row r="300" spans="1:26" customHeight="1" ht="15.75">
      <c r="A300" s="246"/>
      <c r="B300" s="246"/>
      <c r="C300" s="246"/>
      <c r="D300" s="246"/>
      <c r="E300" s="246"/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</row>
    <row r="301" spans="1:26" customHeight="1" ht="15.75">
      <c r="A301" s="246"/>
      <c r="B301" s="246"/>
      <c r="C301" s="246"/>
      <c r="D301" s="246"/>
      <c r="E301" s="246"/>
      <c r="F301" s="246"/>
      <c r="G301" s="246"/>
      <c r="H301" s="246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</row>
    <row r="302" spans="1:26" customHeight="1" ht="15.75">
      <c r="A302" s="246"/>
      <c r="B302" s="246"/>
      <c r="C302" s="246"/>
      <c r="D302" s="246"/>
      <c r="E302" s="246"/>
      <c r="F302" s="246"/>
      <c r="G302" s="246"/>
      <c r="H302" s="246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</row>
    <row r="303" spans="1:26" customHeight="1" ht="15.75">
      <c r="A303" s="246"/>
      <c r="B303" s="246"/>
      <c r="C303" s="246"/>
      <c r="D303" s="246"/>
      <c r="E303" s="246"/>
      <c r="F303" s="246"/>
      <c r="G303" s="246"/>
      <c r="H303" s="246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</row>
    <row r="304" spans="1:26" customHeight="1" ht="15.75">
      <c r="A304" s="246"/>
      <c r="B304" s="246"/>
      <c r="C304" s="246"/>
      <c r="D304" s="246"/>
      <c r="E304" s="246"/>
      <c r="F304" s="246"/>
      <c r="G304" s="246"/>
      <c r="H304" s="246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</row>
    <row r="305" spans="1:26" customHeight="1" ht="15.75">
      <c r="A305" s="246"/>
      <c r="B305" s="246"/>
      <c r="C305" s="246"/>
      <c r="D305" s="246"/>
      <c r="E305" s="246"/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</row>
    <row r="306" spans="1:26" customHeight="1" ht="15.75">
      <c r="A306" s="246"/>
      <c r="B306" s="246"/>
      <c r="C306" s="246"/>
      <c r="D306" s="246"/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</row>
    <row r="307" spans="1:26" customHeight="1" ht="15.75">
      <c r="A307" s="246"/>
      <c r="B307" s="246"/>
      <c r="C307" s="246"/>
      <c r="D307" s="246"/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</row>
    <row r="308" spans="1:26" customHeight="1" ht="15.75">
      <c r="A308" s="246"/>
      <c r="B308" s="246"/>
      <c r="C308" s="246"/>
      <c r="D308" s="246"/>
      <c r="E308" s="246"/>
      <c r="F308" s="246"/>
      <c r="G308" s="246"/>
      <c r="H308" s="246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</row>
    <row r="309" spans="1:26" customHeight="1" ht="15.75">
      <c r="A309" s="246"/>
      <c r="B309" s="246"/>
      <c r="C309" s="246"/>
      <c r="D309" s="246"/>
      <c r="E309" s="246"/>
      <c r="F309" s="246"/>
      <c r="G309" s="246"/>
      <c r="H309" s="246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</row>
    <row r="310" spans="1:26" customHeight="1" ht="15.75">
      <c r="A310" s="246"/>
      <c r="B310" s="246"/>
      <c r="C310" s="246"/>
      <c r="D310" s="246"/>
      <c r="E310" s="246"/>
      <c r="F310" s="246"/>
      <c r="G310" s="246"/>
      <c r="H310" s="246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</row>
    <row r="311" spans="1:26" customHeight="1" ht="15.75">
      <c r="A311" s="246"/>
      <c r="B311" s="246"/>
      <c r="C311" s="246"/>
      <c r="D311" s="246"/>
      <c r="E311" s="246"/>
      <c r="F311" s="246"/>
      <c r="G311" s="246"/>
      <c r="H311" s="246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</row>
    <row r="312" spans="1:26" customHeight="1" ht="15.75">
      <c r="A312" s="246"/>
      <c r="B312" s="246"/>
      <c r="C312" s="246"/>
      <c r="D312" s="246"/>
      <c r="E312" s="246"/>
      <c r="F312" s="246"/>
      <c r="G312" s="246"/>
      <c r="H312" s="246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</row>
    <row r="313" spans="1:26" customHeight="1" ht="15.75">
      <c r="A313" s="246"/>
      <c r="B313" s="246"/>
      <c r="C313" s="246"/>
      <c r="D313" s="246"/>
      <c r="E313" s="246"/>
      <c r="F313" s="246"/>
      <c r="G313" s="246"/>
      <c r="H313" s="246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</row>
    <row r="314" spans="1:26" customHeight="1" ht="15.75">
      <c r="A314" s="246"/>
      <c r="B314" s="246"/>
      <c r="C314" s="246"/>
      <c r="D314" s="246"/>
      <c r="E314" s="246"/>
      <c r="F314" s="246"/>
      <c r="G314" s="246"/>
      <c r="H314" s="246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</row>
    <row r="315" spans="1:26" customHeight="1" ht="15.75">
      <c r="A315" s="246"/>
      <c r="B315" s="246"/>
      <c r="C315" s="246"/>
      <c r="D315" s="246"/>
      <c r="E315" s="246"/>
      <c r="F315" s="246"/>
      <c r="G315" s="246"/>
      <c r="H315" s="246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</row>
    <row r="316" spans="1:26" customHeight="1" ht="15.75">
      <c r="A316" s="246"/>
      <c r="B316" s="246"/>
      <c r="C316" s="246"/>
      <c r="D316" s="246"/>
      <c r="E316" s="246"/>
      <c r="F316" s="246"/>
      <c r="G316" s="246"/>
      <c r="H316" s="246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</row>
    <row r="317" spans="1:26" customHeight="1" ht="15.75">
      <c r="A317" s="246"/>
      <c r="B317" s="246"/>
      <c r="C317" s="246"/>
      <c r="D317" s="246"/>
      <c r="E317" s="246"/>
      <c r="F317" s="246"/>
      <c r="G317" s="246"/>
      <c r="H317" s="246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</row>
    <row r="318" spans="1:26" customHeight="1" ht="15.75">
      <c r="A318" s="246"/>
      <c r="B318" s="246"/>
      <c r="C318" s="246"/>
      <c r="D318" s="246"/>
      <c r="E318" s="246"/>
      <c r="F318" s="246"/>
      <c r="G318" s="246"/>
      <c r="H318" s="246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</row>
    <row r="319" spans="1:26" customHeight="1" ht="15.75">
      <c r="A319" s="246"/>
      <c r="B319" s="246"/>
      <c r="C319" s="246"/>
      <c r="D319" s="246"/>
      <c r="E319" s="246"/>
      <c r="F319" s="246"/>
      <c r="G319" s="246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</row>
    <row r="320" spans="1:26" customHeight="1" ht="15.75">
      <c r="A320" s="246"/>
      <c r="B320" s="246"/>
      <c r="C320" s="246"/>
      <c r="D320" s="246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</row>
    <row r="321" spans="1:26" customHeight="1" ht="15.75">
      <c r="A321" s="246"/>
      <c r="B321" s="246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</row>
    <row r="322" spans="1:26" customHeight="1" ht="15.75">
      <c r="A322" s="246"/>
      <c r="B322" s="246"/>
      <c r="C322" s="246"/>
      <c r="D322" s="246"/>
      <c r="E322" s="246"/>
      <c r="F322" s="246"/>
      <c r="G322" s="246"/>
      <c r="H322" s="246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</row>
    <row r="323" spans="1:26" customHeight="1" ht="15.75">
      <c r="A323" s="246"/>
      <c r="B323" s="246"/>
      <c r="C323" s="246"/>
      <c r="D323" s="246"/>
      <c r="E323" s="246"/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</row>
    <row r="324" spans="1:26" customHeight="1" ht="15.75">
      <c r="A324" s="246"/>
      <c r="B324" s="246"/>
      <c r="C324" s="246"/>
      <c r="D324" s="246"/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</row>
    <row r="325" spans="1:26" customHeight="1" ht="15.75">
      <c r="A325" s="246"/>
      <c r="B325" s="246"/>
      <c r="C325" s="246"/>
      <c r="D325" s="246"/>
      <c r="E325" s="246"/>
      <c r="F325" s="246"/>
      <c r="G325" s="246"/>
      <c r="H325" s="246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</row>
    <row r="326" spans="1:26" customHeight="1" ht="15.75">
      <c r="A326" s="246"/>
      <c r="B326" s="246"/>
      <c r="C326" s="246"/>
      <c r="D326" s="246"/>
      <c r="E326" s="246"/>
      <c r="F326" s="246"/>
      <c r="G326" s="246"/>
      <c r="H326" s="246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</row>
    <row r="327" spans="1:26" customHeight="1" ht="15.75">
      <c r="A327" s="246"/>
      <c r="B327" s="246"/>
      <c r="C327" s="246"/>
      <c r="D327" s="246"/>
      <c r="E327" s="246"/>
      <c r="F327" s="246"/>
      <c r="G327" s="246"/>
      <c r="H327" s="246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</row>
    <row r="328" spans="1:26" customHeight="1" ht="15.75">
      <c r="A328" s="246"/>
      <c r="B328" s="246"/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</row>
    <row r="329" spans="1:26" customHeight="1" ht="15.75">
      <c r="A329" s="246"/>
      <c r="B329" s="246"/>
      <c r="C329" s="246"/>
      <c r="D329" s="246"/>
      <c r="E329" s="246"/>
      <c r="F329" s="246"/>
      <c r="G329" s="246"/>
      <c r="H329" s="246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</row>
    <row r="330" spans="1:26" customHeight="1" ht="15.75">
      <c r="A330" s="246"/>
      <c r="B330" s="246"/>
      <c r="C330" s="246"/>
      <c r="D330" s="246"/>
      <c r="E330" s="246"/>
      <c r="F330" s="246"/>
      <c r="G330" s="246"/>
      <c r="H330" s="246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</row>
    <row r="331" spans="1:26" customHeight="1" ht="15.75">
      <c r="A331" s="246"/>
      <c r="B331" s="246"/>
      <c r="C331" s="246"/>
      <c r="D331" s="246"/>
      <c r="E331" s="246"/>
      <c r="F331" s="246"/>
      <c r="G331" s="246"/>
      <c r="H331" s="246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</row>
    <row r="332" spans="1:26" customHeight="1" ht="15.75">
      <c r="A332" s="246"/>
      <c r="B332" s="246"/>
      <c r="C332" s="246"/>
      <c r="D332" s="246"/>
      <c r="E332" s="246"/>
      <c r="F332" s="246"/>
      <c r="G332" s="246"/>
      <c r="H332" s="246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</row>
    <row r="333" spans="1:26" customHeight="1" ht="15.75">
      <c r="A333" s="246"/>
      <c r="B333" s="246"/>
      <c r="C333" s="246"/>
      <c r="D333" s="246"/>
      <c r="E333" s="246"/>
      <c r="F333" s="246"/>
      <c r="G333" s="246"/>
      <c r="H333" s="246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</row>
    <row r="334" spans="1:26" customHeight="1" ht="15.75">
      <c r="A334" s="246"/>
      <c r="B334" s="246"/>
      <c r="C334" s="246"/>
      <c r="D334" s="246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</row>
    <row r="335" spans="1:26" customHeight="1" ht="15.75">
      <c r="A335" s="246"/>
      <c r="B335" s="246"/>
      <c r="C335" s="246"/>
      <c r="D335" s="246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</row>
    <row r="336" spans="1:26" customHeight="1" ht="15.75">
      <c r="A336" s="246"/>
      <c r="B336" s="246"/>
      <c r="C336" s="246"/>
      <c r="D336" s="246"/>
      <c r="E336" s="246"/>
      <c r="F336" s="246"/>
      <c r="G336" s="246"/>
      <c r="H336" s="246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</row>
    <row r="337" spans="1:26" customHeight="1" ht="15.75">
      <c r="A337" s="246"/>
      <c r="B337" s="246"/>
      <c r="C337" s="246"/>
      <c r="D337" s="246"/>
      <c r="E337" s="246"/>
      <c r="F337" s="246"/>
      <c r="G337" s="246"/>
      <c r="H337" s="246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</row>
    <row r="338" spans="1:26" customHeight="1" ht="15.75">
      <c r="A338" s="246"/>
      <c r="B338" s="246"/>
      <c r="C338" s="246"/>
      <c r="D338" s="246"/>
      <c r="E338" s="246"/>
      <c r="F338" s="246"/>
      <c r="G338" s="246"/>
      <c r="H338" s="246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</row>
    <row r="339" spans="1:26" customHeight="1" ht="15.75">
      <c r="A339" s="246"/>
      <c r="B339" s="246"/>
      <c r="C339" s="246"/>
      <c r="D339" s="246"/>
      <c r="E339" s="246"/>
      <c r="F339" s="246"/>
      <c r="G339" s="246"/>
      <c r="H339" s="246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</row>
    <row r="340" spans="1:26" customHeight="1" ht="15.75">
      <c r="A340" s="246"/>
      <c r="B340" s="246"/>
      <c r="C340" s="246"/>
      <c r="D340" s="246"/>
      <c r="E340" s="246"/>
      <c r="F340" s="246"/>
      <c r="G340" s="246"/>
      <c r="H340" s="246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</row>
    <row r="341" spans="1:26" customHeight="1" ht="15.75">
      <c r="A341" s="246"/>
      <c r="B341" s="246"/>
      <c r="C341" s="246"/>
      <c r="D341" s="246"/>
      <c r="E341" s="246"/>
      <c r="F341" s="246"/>
      <c r="G341" s="246"/>
      <c r="H341" s="246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</row>
    <row r="342" spans="1:26" customHeight="1" ht="15.75">
      <c r="A342" s="246"/>
      <c r="B342" s="246"/>
      <c r="C342" s="246"/>
      <c r="D342" s="246"/>
      <c r="E342" s="246"/>
      <c r="F342" s="246"/>
      <c r="G342" s="246"/>
      <c r="H342" s="246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</row>
    <row r="343" spans="1:26" customHeight="1" ht="15.75">
      <c r="A343" s="246"/>
      <c r="B343" s="246"/>
      <c r="C343" s="246"/>
      <c r="D343" s="246"/>
      <c r="E343" s="246"/>
      <c r="F343" s="246"/>
      <c r="G343" s="246"/>
      <c r="H343" s="246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</row>
    <row r="344" spans="1:26" customHeight="1" ht="15.75">
      <c r="A344" s="246"/>
      <c r="B344" s="246"/>
      <c r="C344" s="246"/>
      <c r="D344" s="246"/>
      <c r="E344" s="246"/>
      <c r="F344" s="246"/>
      <c r="G344" s="246"/>
      <c r="H344" s="246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</row>
    <row r="345" spans="1:26" customHeight="1" ht="15.75">
      <c r="A345" s="246"/>
      <c r="B345" s="246"/>
      <c r="C345" s="246"/>
      <c r="D345" s="246"/>
      <c r="E345" s="246"/>
      <c r="F345" s="246"/>
      <c r="G345" s="246"/>
      <c r="H345" s="246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</row>
    <row r="346" spans="1:26" customHeight="1" ht="15.75">
      <c r="A346" s="246"/>
      <c r="B346" s="246"/>
      <c r="C346" s="246"/>
      <c r="D346" s="246"/>
      <c r="E346" s="246"/>
      <c r="F346" s="246"/>
      <c r="G346" s="246"/>
      <c r="H346" s="246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</row>
    <row r="347" spans="1:26" customHeight="1" ht="15.75">
      <c r="A347" s="246"/>
      <c r="B347" s="246"/>
      <c r="C347" s="246"/>
      <c r="D347" s="246"/>
      <c r="E347" s="246"/>
      <c r="F347" s="246"/>
      <c r="G347" s="246"/>
      <c r="H347" s="246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</row>
    <row r="348" spans="1:26" customHeight="1" ht="15.75">
      <c r="A348" s="246"/>
      <c r="B348" s="246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</row>
    <row r="349" spans="1:26" customHeight="1" ht="15.75">
      <c r="A349" s="246"/>
      <c r="B349" s="246"/>
      <c r="C349" s="246"/>
      <c r="D349" s="246"/>
      <c r="E349" s="246"/>
      <c r="F349" s="246"/>
      <c r="G349" s="246"/>
      <c r="H349" s="246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</row>
    <row r="350" spans="1:26" customHeight="1" ht="15.75">
      <c r="A350" s="246"/>
      <c r="B350" s="246"/>
      <c r="C350" s="246"/>
      <c r="D350" s="246"/>
      <c r="E350" s="246"/>
      <c r="F350" s="246"/>
      <c r="G350" s="246"/>
      <c r="H350" s="246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</row>
    <row r="351" spans="1:26" customHeight="1" ht="15.75">
      <c r="A351" s="246"/>
      <c r="B351" s="246"/>
      <c r="C351" s="246"/>
      <c r="D351" s="246"/>
      <c r="E351" s="246"/>
      <c r="F351" s="246"/>
      <c r="G351" s="246"/>
      <c r="H351" s="246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</row>
    <row r="352" spans="1:26" customHeight="1" ht="15.75">
      <c r="A352" s="246"/>
      <c r="B352" s="246"/>
      <c r="C352" s="246"/>
      <c r="D352" s="246"/>
      <c r="E352" s="246"/>
      <c r="F352" s="246"/>
      <c r="G352" s="246"/>
      <c r="H352" s="246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</row>
    <row r="353" spans="1:26" customHeight="1" ht="15.75">
      <c r="A353" s="246"/>
      <c r="B353" s="246"/>
      <c r="C353" s="246"/>
      <c r="D353" s="246"/>
      <c r="E353" s="246"/>
      <c r="F353" s="246"/>
      <c r="G353" s="246"/>
      <c r="H353" s="246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</row>
    <row r="354" spans="1:26" customHeight="1" ht="15.75">
      <c r="A354" s="246"/>
      <c r="B354" s="246"/>
      <c r="C354" s="246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</row>
    <row r="355" spans="1:26" customHeight="1" ht="15.75">
      <c r="A355" s="246"/>
      <c r="B355" s="246"/>
      <c r="C355" s="246"/>
      <c r="D355" s="246"/>
      <c r="E355" s="246"/>
      <c r="F355" s="246"/>
      <c r="G355" s="246"/>
      <c r="H355" s="246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</row>
    <row r="356" spans="1:26" customHeight="1" ht="15.75">
      <c r="A356" s="246"/>
      <c r="B356" s="246"/>
      <c r="C356" s="246"/>
      <c r="D356" s="246"/>
      <c r="E356" s="246"/>
      <c r="F356" s="246"/>
      <c r="G356" s="246"/>
      <c r="H356" s="246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</row>
    <row r="357" spans="1:26" customHeight="1" ht="15.75">
      <c r="A357" s="246"/>
      <c r="B357" s="246"/>
      <c r="C357" s="246"/>
      <c r="D357" s="246"/>
      <c r="E357" s="246"/>
      <c r="F357" s="246"/>
      <c r="G357" s="246"/>
      <c r="H357" s="246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</row>
    <row r="358" spans="1:26" customHeight="1" ht="15.75">
      <c r="A358" s="246"/>
      <c r="B358" s="246"/>
      <c r="C358" s="246"/>
      <c r="D358" s="246"/>
      <c r="E358" s="246"/>
      <c r="F358" s="246"/>
      <c r="G358" s="246"/>
      <c r="H358" s="246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</row>
    <row r="359" spans="1:26" customHeight="1" ht="15.75">
      <c r="A359" s="246"/>
      <c r="B359" s="246"/>
      <c r="C359" s="246"/>
      <c r="D359" s="246"/>
      <c r="E359" s="246"/>
      <c r="F359" s="246"/>
      <c r="G359" s="246"/>
      <c r="H359" s="246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</row>
    <row r="360" spans="1:26" customHeight="1" ht="15.75">
      <c r="A360" s="246"/>
      <c r="B360" s="246"/>
      <c r="C360" s="246"/>
      <c r="D360" s="246"/>
      <c r="E360" s="246"/>
      <c r="F360" s="246"/>
      <c r="G360" s="246"/>
      <c r="H360" s="246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</row>
    <row r="361" spans="1:26" customHeight="1" ht="15.75">
      <c r="A361" s="246"/>
      <c r="B361" s="246"/>
      <c r="C361" s="246"/>
      <c r="D361" s="246"/>
      <c r="E361" s="246"/>
      <c r="F361" s="246"/>
      <c r="G361" s="246"/>
      <c r="H361" s="246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</row>
    <row r="362" spans="1:26" customHeight="1" ht="15.75">
      <c r="A362" s="246"/>
      <c r="B362" s="246"/>
      <c r="C362" s="246"/>
      <c r="D362" s="246"/>
      <c r="E362" s="246"/>
      <c r="F362" s="246"/>
      <c r="G362" s="246"/>
      <c r="H362" s="246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</row>
    <row r="363" spans="1:26" customHeight="1" ht="15.75">
      <c r="A363" s="246"/>
      <c r="B363" s="246"/>
      <c r="C363" s="246"/>
      <c r="D363" s="246"/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</row>
    <row r="364" spans="1:26" customHeight="1" ht="15.75">
      <c r="A364" s="246"/>
      <c r="B364" s="246"/>
      <c r="C364" s="246"/>
      <c r="D364" s="246"/>
      <c r="E364" s="246"/>
      <c r="F364" s="246"/>
      <c r="G364" s="246"/>
      <c r="H364" s="246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</row>
    <row r="365" spans="1:26" customHeight="1" ht="15.75">
      <c r="A365" s="246"/>
      <c r="B365" s="246"/>
      <c r="C365" s="246"/>
      <c r="D365" s="246"/>
      <c r="E365" s="246"/>
      <c r="F365" s="246"/>
      <c r="G365" s="246"/>
      <c r="H365" s="246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</row>
    <row r="366" spans="1:26" customHeight="1" ht="15.75">
      <c r="A366" s="246"/>
      <c r="B366" s="246"/>
      <c r="C366" s="246"/>
      <c r="D366" s="246"/>
      <c r="E366" s="246"/>
      <c r="F366" s="246"/>
      <c r="G366" s="246"/>
      <c r="H366" s="246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</row>
    <row r="367" spans="1:26" customHeight="1" ht="15.75">
      <c r="A367" s="246"/>
      <c r="B367" s="246"/>
      <c r="C367" s="246"/>
      <c r="D367" s="246"/>
      <c r="E367" s="246"/>
      <c r="F367" s="246"/>
      <c r="G367" s="246"/>
      <c r="H367" s="246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</row>
    <row r="368" spans="1:26" customHeight="1" ht="15.75">
      <c r="A368" s="246"/>
      <c r="B368" s="246"/>
      <c r="C368" s="246"/>
      <c r="D368" s="246"/>
      <c r="E368" s="246"/>
      <c r="F368" s="246"/>
      <c r="G368" s="246"/>
      <c r="H368" s="246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</row>
    <row r="369" spans="1:26" customHeight="1" ht="15.75">
      <c r="A369" s="246"/>
      <c r="B369" s="246"/>
      <c r="C369" s="246"/>
      <c r="D369" s="246"/>
      <c r="E369" s="246"/>
      <c r="F369" s="246"/>
      <c r="G369" s="246"/>
      <c r="H369" s="246"/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</row>
    <row r="370" spans="1:26" customHeight="1" ht="15.75">
      <c r="A370" s="246"/>
      <c r="B370" s="246"/>
      <c r="C370" s="246"/>
      <c r="D370" s="246"/>
      <c r="E370" s="246"/>
      <c r="F370" s="246"/>
      <c r="G370" s="246"/>
      <c r="H370" s="246"/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</row>
    <row r="371" spans="1:26" customHeight="1" ht="15.75">
      <c r="A371" s="246"/>
      <c r="B371" s="246"/>
      <c r="C371" s="246"/>
      <c r="D371" s="246"/>
      <c r="E371" s="246"/>
      <c r="F371" s="246"/>
      <c r="G371" s="246"/>
      <c r="H371" s="246"/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</row>
    <row r="372" spans="1:26" customHeight="1" ht="15.75">
      <c r="A372" s="246"/>
      <c r="B372" s="246"/>
      <c r="C372" s="246"/>
      <c r="D372" s="246"/>
      <c r="E372" s="246"/>
      <c r="F372" s="246"/>
      <c r="G372" s="246"/>
      <c r="H372" s="246"/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</row>
    <row r="373" spans="1:26" customHeight="1" ht="15.75">
      <c r="A373" s="246"/>
      <c r="B373" s="246"/>
      <c r="C373" s="246"/>
      <c r="D373" s="246"/>
      <c r="E373" s="246"/>
      <c r="F373" s="246"/>
      <c r="G373" s="246"/>
      <c r="H373" s="246"/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</row>
    <row r="374" spans="1:26" customHeight="1" ht="15.75">
      <c r="A374" s="246"/>
      <c r="B374" s="246"/>
      <c r="C374" s="246"/>
      <c r="D374" s="246"/>
      <c r="E374" s="246"/>
      <c r="F374" s="246"/>
      <c r="G374" s="246"/>
      <c r="H374" s="246"/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</row>
    <row r="375" spans="1:26" customHeight="1" ht="15.75">
      <c r="A375" s="246"/>
      <c r="B375" s="246"/>
      <c r="C375" s="246"/>
      <c r="D375" s="246"/>
      <c r="E375" s="246"/>
      <c r="F375" s="246"/>
      <c r="G375" s="246"/>
      <c r="H375" s="246"/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</row>
    <row r="376" spans="1:26" customHeight="1" ht="15.75">
      <c r="A376" s="246"/>
      <c r="B376" s="246"/>
      <c r="C376" s="246"/>
      <c r="D376" s="246"/>
      <c r="E376" s="246"/>
      <c r="F376" s="246"/>
      <c r="G376" s="246"/>
      <c r="H376" s="246"/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</row>
    <row r="377" spans="1:26" customHeight="1" ht="15.75">
      <c r="A377" s="246"/>
      <c r="B377" s="246"/>
      <c r="C377" s="246"/>
      <c r="D377" s="246"/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</row>
    <row r="378" spans="1:26" customHeight="1" ht="15.75">
      <c r="A378" s="246"/>
      <c r="B378" s="246"/>
      <c r="C378" s="246"/>
      <c r="D378" s="246"/>
      <c r="E378" s="246"/>
      <c r="F378" s="246"/>
      <c r="G378" s="246"/>
      <c r="H378" s="246"/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</row>
    <row r="379" spans="1:26" customHeight="1" ht="15.75">
      <c r="A379" s="246"/>
      <c r="B379" s="246"/>
      <c r="C379" s="246"/>
      <c r="D379" s="246"/>
      <c r="E379" s="246"/>
      <c r="F379" s="246"/>
      <c r="G379" s="246"/>
      <c r="H379" s="246"/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</row>
    <row r="380" spans="1:26" customHeight="1" ht="15.75">
      <c r="A380" s="246"/>
      <c r="B380" s="246"/>
      <c r="C380" s="246"/>
      <c r="D380" s="246"/>
      <c r="E380" s="246"/>
      <c r="F380" s="246"/>
      <c r="G380" s="246"/>
      <c r="H380" s="246"/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</row>
    <row r="381" spans="1:26" customHeight="1" ht="15.75">
      <c r="A381" s="246"/>
      <c r="B381" s="246"/>
      <c r="C381" s="246"/>
      <c r="D381" s="246"/>
      <c r="E381" s="246"/>
      <c r="F381" s="246"/>
      <c r="G381" s="246"/>
      <c r="H381" s="246"/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</row>
    <row r="382" spans="1:26" customHeight="1" ht="15.75">
      <c r="A382" s="246"/>
      <c r="B382" s="246"/>
      <c r="C382" s="246"/>
      <c r="D382" s="246"/>
      <c r="E382" s="246"/>
      <c r="F382" s="246"/>
      <c r="G382" s="246"/>
      <c r="H382" s="246"/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</row>
    <row r="383" spans="1:26" customHeight="1" ht="15.75">
      <c r="A383" s="246"/>
      <c r="B383" s="246"/>
      <c r="C383" s="246"/>
      <c r="D383" s="246"/>
      <c r="E383" s="246"/>
      <c r="F383" s="246"/>
      <c r="G383" s="246"/>
      <c r="H383" s="246"/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</row>
    <row r="384" spans="1:26" customHeight="1" ht="15.75">
      <c r="A384" s="246"/>
      <c r="B384" s="246"/>
      <c r="C384" s="246"/>
      <c r="D384" s="246"/>
      <c r="E384" s="246"/>
      <c r="F384" s="246"/>
      <c r="G384" s="246"/>
      <c r="H384" s="246"/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</row>
    <row r="385" spans="1:26" customHeight="1" ht="15.75">
      <c r="A385" s="246"/>
      <c r="B385" s="246"/>
      <c r="C385" s="246"/>
      <c r="D385" s="246"/>
      <c r="E385" s="246"/>
      <c r="F385" s="246"/>
      <c r="G385" s="246"/>
      <c r="H385" s="246"/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</row>
    <row r="386" spans="1:26" customHeight="1" ht="15.75">
      <c r="A386" s="246"/>
      <c r="B386" s="246"/>
      <c r="C386" s="246"/>
      <c r="D386" s="246"/>
      <c r="E386" s="246"/>
      <c r="F386" s="246"/>
      <c r="G386" s="246"/>
      <c r="H386" s="246"/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</row>
    <row r="387" spans="1:26" customHeight="1" ht="15.75">
      <c r="A387" s="246"/>
      <c r="B387" s="246"/>
      <c r="C387" s="246"/>
      <c r="D387" s="246"/>
      <c r="E387" s="246"/>
      <c r="F387" s="246"/>
      <c r="G387" s="246"/>
      <c r="H387" s="246"/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</row>
    <row r="388" spans="1:26" customHeight="1" ht="15.75">
      <c r="A388" s="246"/>
      <c r="B388" s="246"/>
      <c r="C388" s="246"/>
      <c r="D388" s="246"/>
      <c r="E388" s="246"/>
      <c r="F388" s="246"/>
      <c r="G388" s="246"/>
      <c r="H388" s="246"/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</row>
    <row r="389" spans="1:26" customHeight="1" ht="15.75">
      <c r="A389" s="246"/>
      <c r="B389" s="246"/>
      <c r="C389" s="246"/>
      <c r="D389" s="246"/>
      <c r="E389" s="246"/>
      <c r="F389" s="246"/>
      <c r="G389" s="246"/>
      <c r="H389" s="246"/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</row>
    <row r="390" spans="1:26" customHeight="1" ht="15.75">
      <c r="A390" s="246"/>
      <c r="B390" s="246"/>
      <c r="C390" s="246"/>
      <c r="D390" s="246"/>
      <c r="E390" s="246"/>
      <c r="F390" s="246"/>
      <c r="G390" s="246"/>
      <c r="H390" s="246"/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</row>
    <row r="391" spans="1:26" customHeight="1" ht="15.75">
      <c r="A391" s="246"/>
      <c r="B391" s="246"/>
      <c r="C391" s="246"/>
      <c r="D391" s="246"/>
      <c r="E391" s="246"/>
      <c r="F391" s="246"/>
      <c r="G391" s="246"/>
      <c r="H391" s="246"/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</row>
    <row r="392" spans="1:26" customHeight="1" ht="15.75">
      <c r="A392" s="246"/>
      <c r="B392" s="246"/>
      <c r="C392" s="246"/>
      <c r="D392" s="246"/>
      <c r="E392" s="246"/>
      <c r="F392" s="246"/>
      <c r="G392" s="246"/>
      <c r="H392" s="246"/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</row>
    <row r="393" spans="1:26" customHeight="1" ht="15.75">
      <c r="A393" s="246"/>
      <c r="B393" s="246"/>
      <c r="C393" s="246"/>
      <c r="D393" s="246"/>
      <c r="E393" s="246"/>
      <c r="F393" s="246"/>
      <c r="G393" s="246"/>
      <c r="H393" s="246"/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</row>
    <row r="394" spans="1:26" customHeight="1" ht="15.75">
      <c r="A394" s="246"/>
      <c r="B394" s="246"/>
      <c r="C394" s="246"/>
      <c r="D394" s="246"/>
      <c r="E394" s="246"/>
      <c r="F394" s="246"/>
      <c r="G394" s="246"/>
      <c r="H394" s="246"/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</row>
    <row r="395" spans="1:26" customHeight="1" ht="15.75">
      <c r="A395" s="246"/>
      <c r="B395" s="246"/>
      <c r="C395" s="246"/>
      <c r="D395" s="246"/>
      <c r="E395" s="246"/>
      <c r="F395" s="246"/>
      <c r="G395" s="246"/>
      <c r="H395" s="246"/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</row>
    <row r="396" spans="1:26" customHeight="1" ht="15.75">
      <c r="A396" s="246"/>
      <c r="B396" s="246"/>
      <c r="C396" s="246"/>
      <c r="D396" s="246"/>
      <c r="E396" s="246"/>
      <c r="F396" s="246"/>
      <c r="G396" s="246"/>
      <c r="H396" s="246"/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</row>
    <row r="397" spans="1:26" customHeight="1" ht="15.75">
      <c r="A397" s="246"/>
      <c r="B397" s="246"/>
      <c r="C397" s="246"/>
      <c r="D397" s="246"/>
      <c r="E397" s="246"/>
      <c r="F397" s="246"/>
      <c r="G397" s="246"/>
      <c r="H397" s="246"/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</row>
    <row r="398" spans="1:26" customHeight="1" ht="15.75">
      <c r="A398" s="246"/>
      <c r="B398" s="246"/>
      <c r="C398" s="246"/>
      <c r="D398" s="246"/>
      <c r="E398" s="246"/>
      <c r="F398" s="246"/>
      <c r="G398" s="246"/>
      <c r="H398" s="246"/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</row>
    <row r="399" spans="1:26" customHeight="1" ht="15.75">
      <c r="A399" s="246"/>
      <c r="B399" s="246"/>
      <c r="C399" s="246"/>
      <c r="D399" s="246"/>
      <c r="E399" s="246"/>
      <c r="F399" s="246"/>
      <c r="G399" s="246"/>
      <c r="H399" s="246"/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</row>
    <row r="400" spans="1:26" customHeight="1" ht="15.75">
      <c r="A400" s="246"/>
      <c r="B400" s="246"/>
      <c r="C400" s="246"/>
      <c r="D400" s="246"/>
      <c r="E400" s="246"/>
      <c r="F400" s="246"/>
      <c r="G400" s="246"/>
      <c r="H400" s="246"/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</row>
    <row r="401" spans="1:26" customHeight="1" ht="15.75">
      <c r="A401" s="246"/>
      <c r="B401" s="246"/>
      <c r="C401" s="246"/>
      <c r="D401" s="246"/>
      <c r="E401" s="246"/>
      <c r="F401" s="246"/>
      <c r="G401" s="246"/>
      <c r="H401" s="246"/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</row>
    <row r="402" spans="1:26" customHeight="1" ht="15.75">
      <c r="A402" s="246"/>
      <c r="B402" s="246"/>
      <c r="C402" s="246"/>
      <c r="D402" s="246"/>
      <c r="E402" s="246"/>
      <c r="F402" s="246"/>
      <c r="G402" s="246"/>
      <c r="H402" s="246"/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</row>
    <row r="403" spans="1:26" customHeight="1" ht="15.75">
      <c r="A403" s="246"/>
      <c r="B403" s="246"/>
      <c r="C403" s="246"/>
      <c r="D403" s="246"/>
      <c r="E403" s="246"/>
      <c r="F403" s="246"/>
      <c r="G403" s="246"/>
      <c r="H403" s="246"/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</row>
    <row r="404" spans="1:26" customHeight="1" ht="15.75">
      <c r="A404" s="246"/>
      <c r="B404" s="246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</row>
    <row r="405" spans="1:26" customHeight="1" ht="15.75">
      <c r="A405" s="246"/>
      <c r="B405" s="246"/>
      <c r="C405" s="246"/>
      <c r="D405" s="246"/>
      <c r="E405" s="246"/>
      <c r="F405" s="246"/>
      <c r="G405" s="246"/>
      <c r="H405" s="246"/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</row>
    <row r="406" spans="1:26" customHeight="1" ht="15.75">
      <c r="A406" s="246"/>
      <c r="B406" s="246"/>
      <c r="C406" s="246"/>
      <c r="D406" s="246"/>
      <c r="E406" s="246"/>
      <c r="F406" s="246"/>
      <c r="G406" s="246"/>
      <c r="H406" s="246"/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</row>
    <row r="407" spans="1:26" customHeight="1" ht="15.75">
      <c r="A407" s="246"/>
      <c r="B407" s="246"/>
      <c r="C407" s="246"/>
      <c r="D407" s="246"/>
      <c r="E407" s="246"/>
      <c r="F407" s="246"/>
      <c r="G407" s="246"/>
      <c r="H407" s="246"/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</row>
    <row r="408" spans="1:26" customHeight="1" ht="15.75">
      <c r="A408" s="246"/>
      <c r="B408" s="246"/>
      <c r="C408" s="246"/>
      <c r="D408" s="246"/>
      <c r="E408" s="246"/>
      <c r="F408" s="246"/>
      <c r="G408" s="246"/>
      <c r="H408" s="246"/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</row>
    <row r="409" spans="1:26" customHeight="1" ht="15.75">
      <c r="A409" s="246"/>
      <c r="B409" s="246"/>
      <c r="C409" s="246"/>
      <c r="D409" s="246"/>
      <c r="E409" s="246"/>
      <c r="F409" s="246"/>
      <c r="G409" s="246"/>
      <c r="H409" s="246"/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</row>
    <row r="410" spans="1:26" customHeight="1" ht="15.75">
      <c r="A410" s="246"/>
      <c r="B410" s="246"/>
      <c r="C410" s="246"/>
      <c r="D410" s="246"/>
      <c r="E410" s="246"/>
      <c r="F410" s="246"/>
      <c r="G410" s="246"/>
      <c r="H410" s="246"/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</row>
    <row r="411" spans="1:26" customHeight="1" ht="15.75">
      <c r="A411" s="246"/>
      <c r="B411" s="246"/>
      <c r="C411" s="246"/>
      <c r="D411" s="246"/>
      <c r="E411" s="246"/>
      <c r="F411" s="246"/>
      <c r="G411" s="246"/>
      <c r="H411" s="246"/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</row>
    <row r="412" spans="1:26" customHeight="1" ht="15.75">
      <c r="A412" s="246"/>
      <c r="B412" s="246"/>
      <c r="C412" s="246"/>
      <c r="D412" s="246"/>
      <c r="E412" s="246"/>
      <c r="F412" s="246"/>
      <c r="G412" s="246"/>
      <c r="H412" s="246"/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</row>
    <row r="413" spans="1:26" customHeight="1" ht="15.75">
      <c r="A413" s="246"/>
      <c r="B413" s="246"/>
      <c r="C413" s="246"/>
      <c r="D413" s="246"/>
      <c r="E413" s="246"/>
      <c r="F413" s="246"/>
      <c r="G413" s="246"/>
      <c r="H413" s="246"/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</row>
    <row r="414" spans="1:26" customHeight="1" ht="15.75">
      <c r="A414" s="246"/>
      <c r="B414" s="246"/>
      <c r="C414" s="246"/>
      <c r="D414" s="246"/>
      <c r="E414" s="246"/>
      <c r="F414" s="246"/>
      <c r="G414" s="246"/>
      <c r="H414" s="246"/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</row>
    <row r="415" spans="1:26" customHeight="1" ht="15.75">
      <c r="A415" s="246"/>
      <c r="B415" s="246"/>
      <c r="C415" s="246"/>
      <c r="D415" s="246"/>
      <c r="E415" s="246"/>
      <c r="F415" s="246"/>
      <c r="G415" s="246"/>
      <c r="H415" s="246"/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</row>
    <row r="416" spans="1:26" customHeight="1" ht="15.75">
      <c r="A416" s="246"/>
      <c r="B416" s="246"/>
      <c r="C416" s="246"/>
      <c r="D416" s="246"/>
      <c r="E416" s="246"/>
      <c r="F416" s="246"/>
      <c r="G416" s="246"/>
      <c r="H416" s="246"/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</row>
    <row r="417" spans="1:26" customHeight="1" ht="15.75">
      <c r="A417" s="246"/>
      <c r="B417" s="246"/>
      <c r="C417" s="246"/>
      <c r="D417" s="246"/>
      <c r="E417" s="246"/>
      <c r="F417" s="246"/>
      <c r="G417" s="246"/>
      <c r="H417" s="246"/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</row>
    <row r="418" spans="1:26" customHeight="1" ht="15.75">
      <c r="A418" s="246"/>
      <c r="B418" s="246"/>
      <c r="C418" s="246"/>
      <c r="D418" s="246"/>
      <c r="E418" s="246"/>
      <c r="F418" s="246"/>
      <c r="G418" s="246"/>
      <c r="H418" s="246"/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</row>
    <row r="419" spans="1:26" customHeight="1" ht="15.75">
      <c r="A419" s="246"/>
      <c r="B419" s="246"/>
      <c r="C419" s="246"/>
      <c r="D419" s="246"/>
      <c r="E419" s="246"/>
      <c r="F419" s="246"/>
      <c r="G419" s="246"/>
      <c r="H419" s="246"/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</row>
    <row r="420" spans="1:26" customHeight="1" ht="15.75">
      <c r="A420" s="246"/>
      <c r="B420" s="246"/>
      <c r="C420" s="246"/>
      <c r="D420" s="246"/>
      <c r="E420" s="246"/>
      <c r="F420" s="246"/>
      <c r="G420" s="246"/>
      <c r="H420" s="246"/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</row>
    <row r="421" spans="1:26" customHeight="1" ht="15.75">
      <c r="A421" s="246"/>
      <c r="B421" s="246"/>
      <c r="C421" s="246"/>
      <c r="D421" s="246"/>
      <c r="E421" s="246"/>
      <c r="F421" s="246"/>
      <c r="G421" s="246"/>
      <c r="H421" s="246"/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</row>
    <row r="422" spans="1:26" customHeight="1" ht="15.75">
      <c r="A422" s="246"/>
      <c r="B422" s="246"/>
      <c r="C422" s="246"/>
      <c r="D422" s="246"/>
      <c r="E422" s="246"/>
      <c r="F422" s="246"/>
      <c r="G422" s="246"/>
      <c r="H422" s="246"/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</row>
    <row r="423" spans="1:26" customHeight="1" ht="15.75">
      <c r="A423" s="246"/>
      <c r="B423" s="246"/>
      <c r="C423" s="246"/>
      <c r="D423" s="246"/>
      <c r="E423" s="246"/>
      <c r="F423" s="246"/>
      <c r="G423" s="246"/>
      <c r="H423" s="246"/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</row>
    <row r="424" spans="1:26" customHeight="1" ht="15.75">
      <c r="A424" s="246"/>
      <c r="B424" s="246"/>
      <c r="C424" s="246"/>
      <c r="D424" s="246"/>
      <c r="E424" s="246"/>
      <c r="F424" s="246"/>
      <c r="G424" s="246"/>
      <c r="H424" s="246"/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</row>
    <row r="425" spans="1:26" customHeight="1" ht="15.75">
      <c r="A425" s="246"/>
      <c r="B425" s="246"/>
      <c r="C425" s="246"/>
      <c r="D425" s="246"/>
      <c r="E425" s="246"/>
      <c r="F425" s="246"/>
      <c r="G425" s="246"/>
      <c r="H425" s="246"/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</row>
    <row r="426" spans="1:26" customHeight="1" ht="15.75">
      <c r="A426" s="246"/>
      <c r="B426" s="246"/>
      <c r="C426" s="246"/>
      <c r="D426" s="246"/>
      <c r="E426" s="246"/>
      <c r="F426" s="246"/>
      <c r="G426" s="246"/>
      <c r="H426" s="246"/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</row>
    <row r="427" spans="1:26" customHeight="1" ht="15.75">
      <c r="A427" s="246"/>
      <c r="B427" s="246"/>
      <c r="C427" s="246"/>
      <c r="D427" s="246"/>
      <c r="E427" s="246"/>
      <c r="F427" s="246"/>
      <c r="G427" s="246"/>
      <c r="H427" s="246"/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</row>
    <row r="428" spans="1:26" customHeight="1" ht="15.75">
      <c r="A428" s="246"/>
      <c r="B428" s="246"/>
      <c r="C428" s="246"/>
      <c r="D428" s="246"/>
      <c r="E428" s="246"/>
      <c r="F428" s="246"/>
      <c r="G428" s="246"/>
      <c r="H428" s="246"/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</row>
    <row r="429" spans="1:26" customHeight="1" ht="15.75">
      <c r="A429" s="246"/>
      <c r="B429" s="246"/>
      <c r="C429" s="246"/>
      <c r="D429" s="246"/>
      <c r="E429" s="246"/>
      <c r="F429" s="246"/>
      <c r="G429" s="246"/>
      <c r="H429" s="246"/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</row>
    <row r="430" spans="1:26" customHeight="1" ht="15.75">
      <c r="A430" s="246"/>
      <c r="B430" s="246"/>
      <c r="C430" s="246"/>
      <c r="D430" s="246"/>
      <c r="E430" s="246"/>
      <c r="F430" s="246"/>
      <c r="G430" s="246"/>
      <c r="H430" s="246"/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</row>
    <row r="431" spans="1:26" customHeight="1" ht="15.75">
      <c r="A431" s="246"/>
      <c r="B431" s="246"/>
      <c r="C431" s="246"/>
      <c r="D431" s="246"/>
      <c r="E431" s="246"/>
      <c r="F431" s="246"/>
      <c r="G431" s="246"/>
      <c r="H431" s="246"/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</row>
    <row r="432" spans="1:26" customHeight="1" ht="15.75">
      <c r="A432" s="246"/>
      <c r="B432" s="246"/>
      <c r="C432" s="246"/>
      <c r="D432" s="246"/>
      <c r="E432" s="246"/>
      <c r="F432" s="246"/>
      <c r="G432" s="246"/>
      <c r="H432" s="246"/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</row>
    <row r="433" spans="1:26" customHeight="1" ht="15.75">
      <c r="A433" s="246"/>
      <c r="B433" s="246"/>
      <c r="C433" s="246"/>
      <c r="D433" s="246"/>
      <c r="E433" s="246"/>
      <c r="F433" s="246"/>
      <c r="G433" s="246"/>
      <c r="H433" s="246"/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</row>
    <row r="434" spans="1:26" customHeight="1" ht="15.75">
      <c r="A434" s="246"/>
      <c r="B434" s="246"/>
      <c r="C434" s="246"/>
      <c r="D434" s="246"/>
      <c r="E434" s="246"/>
      <c r="F434" s="246"/>
      <c r="G434" s="246"/>
      <c r="H434" s="246"/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</row>
    <row r="435" spans="1:26" customHeight="1" ht="15.75">
      <c r="A435" s="246"/>
      <c r="B435" s="246"/>
      <c r="C435" s="246"/>
      <c r="D435" s="246"/>
      <c r="E435" s="246"/>
      <c r="F435" s="246"/>
      <c r="G435" s="246"/>
      <c r="H435" s="246"/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</row>
    <row r="436" spans="1:26" customHeight="1" ht="15.75">
      <c r="A436" s="246"/>
      <c r="B436" s="246"/>
      <c r="C436" s="246"/>
      <c r="D436" s="246"/>
      <c r="E436" s="246"/>
      <c r="F436" s="246"/>
      <c r="G436" s="246"/>
      <c r="H436" s="246"/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</row>
    <row r="437" spans="1:26" customHeight="1" ht="15.75">
      <c r="A437" s="246"/>
      <c r="B437" s="246"/>
      <c r="C437" s="246"/>
      <c r="D437" s="246"/>
      <c r="E437" s="246"/>
      <c r="F437" s="246"/>
      <c r="G437" s="246"/>
      <c r="H437" s="246"/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</row>
    <row r="438" spans="1:26" customHeight="1" ht="15.75">
      <c r="A438" s="246"/>
      <c r="B438" s="246"/>
      <c r="C438" s="246"/>
      <c r="D438" s="246"/>
      <c r="E438" s="246"/>
      <c r="F438" s="246"/>
      <c r="G438" s="246"/>
      <c r="H438" s="246"/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</row>
    <row r="439" spans="1:26" customHeight="1" ht="15.75">
      <c r="A439" s="246"/>
      <c r="B439" s="246"/>
      <c r="C439" s="246"/>
      <c r="D439" s="246"/>
      <c r="E439" s="246"/>
      <c r="F439" s="246"/>
      <c r="G439" s="246"/>
      <c r="H439" s="246"/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</row>
    <row r="440" spans="1:26" customHeight="1" ht="15.75">
      <c r="A440" s="246"/>
      <c r="B440" s="246"/>
      <c r="C440" s="246"/>
      <c r="D440" s="246"/>
      <c r="E440" s="246"/>
      <c r="F440" s="246"/>
      <c r="G440" s="246"/>
      <c r="H440" s="246"/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</row>
    <row r="441" spans="1:26" customHeight="1" ht="15.75">
      <c r="A441" s="246"/>
      <c r="B441" s="246"/>
      <c r="C441" s="246"/>
      <c r="D441" s="246"/>
      <c r="E441" s="246"/>
      <c r="F441" s="246"/>
      <c r="G441" s="246"/>
      <c r="H441" s="246"/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</row>
    <row r="442" spans="1:26" customHeight="1" ht="15.75">
      <c r="A442" s="246"/>
      <c r="B442" s="246"/>
      <c r="C442" s="246"/>
      <c r="D442" s="246"/>
      <c r="E442" s="246"/>
      <c r="F442" s="246"/>
      <c r="G442" s="246"/>
      <c r="H442" s="246"/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</row>
    <row r="443" spans="1:26" customHeight="1" ht="15.75">
      <c r="A443" s="246"/>
      <c r="B443" s="246"/>
      <c r="C443" s="246"/>
      <c r="D443" s="246"/>
      <c r="E443" s="246"/>
      <c r="F443" s="246"/>
      <c r="G443" s="246"/>
      <c r="H443" s="246"/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</row>
    <row r="444" spans="1:26" customHeight="1" ht="15.75">
      <c r="A444" s="246"/>
      <c r="B444" s="246"/>
      <c r="C444" s="246"/>
      <c r="D444" s="246"/>
      <c r="E444" s="246"/>
      <c r="F444" s="246"/>
      <c r="G444" s="246"/>
      <c r="H444" s="246"/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</row>
    <row r="445" spans="1:26" customHeight="1" ht="15.75">
      <c r="A445" s="246"/>
      <c r="B445" s="246"/>
      <c r="C445" s="246"/>
      <c r="D445" s="246"/>
      <c r="E445" s="246"/>
      <c r="F445" s="246"/>
      <c r="G445" s="246"/>
      <c r="H445" s="246"/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</row>
    <row r="446" spans="1:26" customHeight="1" ht="15.75">
      <c r="A446" s="246"/>
      <c r="B446" s="246"/>
      <c r="C446" s="246"/>
      <c r="D446" s="246"/>
      <c r="E446" s="246"/>
      <c r="F446" s="246"/>
      <c r="G446" s="246"/>
      <c r="H446" s="246"/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</row>
    <row r="447" spans="1:26" customHeight="1" ht="15.75">
      <c r="A447" s="246"/>
      <c r="B447" s="246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</row>
    <row r="448" spans="1:26" customHeight="1" ht="15.75">
      <c r="A448" s="246"/>
      <c r="B448" s="246"/>
      <c r="C448" s="246"/>
      <c r="D448" s="246"/>
      <c r="E448" s="246"/>
      <c r="F448" s="246"/>
      <c r="G448" s="246"/>
      <c r="H448" s="246"/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</row>
    <row r="449" spans="1:26" customHeight="1" ht="15.75">
      <c r="A449" s="246"/>
      <c r="B449" s="246"/>
      <c r="C449" s="246"/>
      <c r="D449" s="246"/>
      <c r="E449" s="246"/>
      <c r="F449" s="246"/>
      <c r="G449" s="246"/>
      <c r="H449" s="246"/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</row>
    <row r="450" spans="1:26" customHeight="1" ht="15.75">
      <c r="A450" s="246"/>
      <c r="B450" s="246"/>
      <c r="C450" s="246"/>
      <c r="D450" s="246"/>
      <c r="E450" s="246"/>
      <c r="F450" s="246"/>
      <c r="G450" s="246"/>
      <c r="H450" s="246"/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</row>
    <row r="451" spans="1:26" customHeight="1" ht="15.75">
      <c r="A451" s="246"/>
      <c r="B451" s="246"/>
      <c r="C451" s="246"/>
      <c r="D451" s="246"/>
      <c r="E451" s="246"/>
      <c r="F451" s="246"/>
      <c r="G451" s="246"/>
      <c r="H451" s="246"/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</row>
    <row r="452" spans="1:26" customHeight="1" ht="15.75">
      <c r="A452" s="246"/>
      <c r="B452" s="246"/>
      <c r="C452" s="246"/>
      <c r="D452" s="246"/>
      <c r="E452" s="246"/>
      <c r="F452" s="246"/>
      <c r="G452" s="246"/>
      <c r="H452" s="246"/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</row>
    <row r="453" spans="1:26" customHeight="1" ht="15.75">
      <c r="A453" s="246"/>
      <c r="B453" s="246"/>
      <c r="C453" s="246"/>
      <c r="D453" s="246"/>
      <c r="E453" s="246"/>
      <c r="F453" s="246"/>
      <c r="G453" s="246"/>
      <c r="H453" s="246"/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</row>
    <row r="454" spans="1:26" customHeight="1" ht="15.75">
      <c r="A454" s="246"/>
      <c r="B454" s="246"/>
      <c r="C454" s="246"/>
      <c r="D454" s="246"/>
      <c r="E454" s="246"/>
      <c r="F454" s="246"/>
      <c r="G454" s="246"/>
      <c r="H454" s="246"/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</row>
    <row r="455" spans="1:26" customHeight="1" ht="15.75">
      <c r="A455" s="246"/>
      <c r="B455" s="246"/>
      <c r="C455" s="246"/>
      <c r="D455" s="246"/>
      <c r="E455" s="246"/>
      <c r="F455" s="246"/>
      <c r="G455" s="246"/>
      <c r="H455" s="246"/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</row>
    <row r="456" spans="1:26" customHeight="1" ht="15.75">
      <c r="A456" s="246"/>
      <c r="B456" s="246"/>
      <c r="C456" s="246"/>
      <c r="D456" s="246"/>
      <c r="E456" s="246"/>
      <c r="F456" s="246"/>
      <c r="G456" s="246"/>
      <c r="H456" s="246"/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</row>
    <row r="457" spans="1:26" customHeight="1" ht="15.75">
      <c r="A457" s="246"/>
      <c r="B457" s="246"/>
      <c r="C457" s="246"/>
      <c r="D457" s="246"/>
      <c r="E457" s="246"/>
      <c r="F457" s="246"/>
      <c r="G457" s="246"/>
      <c r="H457" s="246"/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</row>
    <row r="458" spans="1:26" customHeight="1" ht="15.75">
      <c r="A458" s="246"/>
      <c r="B458" s="246"/>
      <c r="C458" s="246"/>
      <c r="D458" s="246"/>
      <c r="E458" s="246"/>
      <c r="F458" s="246"/>
      <c r="G458" s="246"/>
      <c r="H458" s="246"/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</row>
    <row r="459" spans="1:26" customHeight="1" ht="15.75">
      <c r="A459" s="246"/>
      <c r="B459" s="246"/>
      <c r="C459" s="246"/>
      <c r="D459" s="246"/>
      <c r="E459" s="246"/>
      <c r="F459" s="246"/>
      <c r="G459" s="246"/>
      <c r="H459" s="246"/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</row>
    <row r="460" spans="1:26" customHeight="1" ht="15.75">
      <c r="A460" s="246"/>
      <c r="B460" s="246"/>
      <c r="C460" s="246"/>
      <c r="D460" s="246"/>
      <c r="E460" s="246"/>
      <c r="F460" s="246"/>
      <c r="G460" s="246"/>
      <c r="H460" s="246"/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</row>
    <row r="461" spans="1:26" customHeight="1" ht="15.75">
      <c r="A461" s="246"/>
      <c r="B461" s="246"/>
      <c r="C461" s="246"/>
      <c r="D461" s="246"/>
      <c r="E461" s="246"/>
      <c r="F461" s="246"/>
      <c r="G461" s="246"/>
      <c r="H461" s="246"/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</row>
    <row r="462" spans="1:26" customHeight="1" ht="15.75">
      <c r="A462" s="246"/>
      <c r="B462" s="246"/>
      <c r="C462" s="246"/>
      <c r="D462" s="246"/>
      <c r="E462" s="246"/>
      <c r="F462" s="246"/>
      <c r="G462" s="246"/>
      <c r="H462" s="246"/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</row>
    <row r="463" spans="1:26" customHeight="1" ht="15.75">
      <c r="A463" s="246"/>
      <c r="B463" s="246"/>
      <c r="C463" s="246"/>
      <c r="D463" s="246"/>
      <c r="E463" s="246"/>
      <c r="F463" s="246"/>
      <c r="G463" s="246"/>
      <c r="H463" s="246"/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</row>
    <row r="464" spans="1:26" customHeight="1" ht="15.75">
      <c r="A464" s="246"/>
      <c r="B464" s="246"/>
      <c r="C464" s="246"/>
      <c r="D464" s="246"/>
      <c r="E464" s="246"/>
      <c r="F464" s="246"/>
      <c r="G464" s="246"/>
      <c r="H464" s="246"/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</row>
    <row r="465" spans="1:26" customHeight="1" ht="15.75">
      <c r="A465" s="246"/>
      <c r="B465" s="246"/>
      <c r="C465" s="246"/>
      <c r="D465" s="246"/>
      <c r="E465" s="246"/>
      <c r="F465" s="246"/>
      <c r="G465" s="246"/>
      <c r="H465" s="246"/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</row>
    <row r="466" spans="1:26" customHeight="1" ht="15.75">
      <c r="A466" s="246"/>
      <c r="B466" s="246"/>
      <c r="C466" s="246"/>
      <c r="D466" s="246"/>
      <c r="E466" s="246"/>
      <c r="F466" s="246"/>
      <c r="G466" s="246"/>
      <c r="H466" s="246"/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</row>
    <row r="467" spans="1:26" customHeight="1" ht="15.75">
      <c r="A467" s="246"/>
      <c r="B467" s="246"/>
      <c r="C467" s="246"/>
      <c r="D467" s="246"/>
      <c r="E467" s="246"/>
      <c r="F467" s="246"/>
      <c r="G467" s="246"/>
      <c r="H467" s="246"/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</row>
    <row r="468" spans="1:26" customHeight="1" ht="15.75">
      <c r="A468" s="246"/>
      <c r="B468" s="246"/>
      <c r="C468" s="246"/>
      <c r="D468" s="246"/>
      <c r="E468" s="246"/>
      <c r="F468" s="246"/>
      <c r="G468" s="246"/>
      <c r="H468" s="246"/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</row>
    <row r="469" spans="1:26" customHeight="1" ht="15.75">
      <c r="A469" s="246"/>
      <c r="B469" s="246"/>
      <c r="C469" s="246"/>
      <c r="D469" s="246"/>
      <c r="E469" s="246"/>
      <c r="F469" s="246"/>
      <c r="G469" s="246"/>
      <c r="H469" s="246"/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</row>
    <row r="470" spans="1:26" customHeight="1" ht="15.75">
      <c r="A470" s="246"/>
      <c r="B470" s="246"/>
      <c r="C470" s="246"/>
      <c r="D470" s="246"/>
      <c r="E470" s="246"/>
      <c r="F470" s="246"/>
      <c r="G470" s="246"/>
      <c r="H470" s="246"/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</row>
    <row r="471" spans="1:26" customHeight="1" ht="15.75">
      <c r="A471" s="246"/>
      <c r="B471" s="246"/>
      <c r="C471" s="246"/>
      <c r="D471" s="246"/>
      <c r="E471" s="246"/>
      <c r="F471" s="246"/>
      <c r="G471" s="246"/>
      <c r="H471" s="246"/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</row>
    <row r="472" spans="1:26" customHeight="1" ht="15.75">
      <c r="A472" s="246"/>
      <c r="B472" s="246"/>
      <c r="C472" s="246"/>
      <c r="D472" s="246"/>
      <c r="E472" s="246"/>
      <c r="F472" s="246"/>
      <c r="G472" s="246"/>
      <c r="H472" s="246"/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</row>
    <row r="473" spans="1:26" customHeight="1" ht="15.75">
      <c r="A473" s="246"/>
      <c r="B473" s="246"/>
      <c r="C473" s="246"/>
      <c r="D473" s="246"/>
      <c r="E473" s="246"/>
      <c r="F473" s="246"/>
      <c r="G473" s="246"/>
      <c r="H473" s="246"/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</row>
    <row r="474" spans="1:26" customHeight="1" ht="15.75">
      <c r="A474" s="246"/>
      <c r="B474" s="246"/>
      <c r="C474" s="246"/>
      <c r="D474" s="246"/>
      <c r="E474" s="246"/>
      <c r="F474" s="246"/>
      <c r="G474" s="246"/>
      <c r="H474" s="246"/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</row>
    <row r="475" spans="1:26" customHeight="1" ht="15.75">
      <c r="A475" s="246"/>
      <c r="B475" s="246"/>
      <c r="C475" s="246"/>
      <c r="D475" s="246"/>
      <c r="E475" s="246"/>
      <c r="F475" s="246"/>
      <c r="G475" s="246"/>
      <c r="H475" s="246"/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</row>
    <row r="476" spans="1:26" customHeight="1" ht="15.75">
      <c r="A476" s="246"/>
      <c r="B476" s="246"/>
      <c r="C476" s="246"/>
      <c r="D476" s="246"/>
      <c r="E476" s="246"/>
      <c r="F476" s="246"/>
      <c r="G476" s="246"/>
      <c r="H476" s="246"/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</row>
    <row r="477" spans="1:26" customHeight="1" ht="15.75">
      <c r="A477" s="246"/>
      <c r="B477" s="246"/>
      <c r="C477" s="246"/>
      <c r="D477" s="246"/>
      <c r="E477" s="246"/>
      <c r="F477" s="246"/>
      <c r="G477" s="246"/>
      <c r="H477" s="246"/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</row>
    <row r="478" spans="1:26" customHeight="1" ht="15.75">
      <c r="A478" s="246"/>
      <c r="B478" s="246"/>
      <c r="C478" s="246"/>
      <c r="D478" s="246"/>
      <c r="E478" s="246"/>
      <c r="F478" s="246"/>
      <c r="G478" s="246"/>
      <c r="H478" s="246"/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</row>
    <row r="479" spans="1:26" customHeight="1" ht="15.75">
      <c r="A479" s="246"/>
      <c r="B479" s="246"/>
      <c r="C479" s="246"/>
      <c r="D479" s="246"/>
      <c r="E479" s="246"/>
      <c r="F479" s="246"/>
      <c r="G479" s="246"/>
      <c r="H479" s="246"/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</row>
    <row r="480" spans="1:26" customHeight="1" ht="15.75">
      <c r="A480" s="246"/>
      <c r="B480" s="246"/>
      <c r="C480" s="246"/>
      <c r="D480" s="246"/>
      <c r="E480" s="246"/>
      <c r="F480" s="246"/>
      <c r="G480" s="246"/>
      <c r="H480" s="246"/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</row>
    <row r="481" spans="1:26" customHeight="1" ht="15.75">
      <c r="A481" s="246"/>
      <c r="B481" s="246"/>
      <c r="C481" s="246"/>
      <c r="D481" s="246"/>
      <c r="E481" s="246"/>
      <c r="F481" s="246"/>
      <c r="G481" s="246"/>
      <c r="H481" s="246"/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</row>
    <row r="482" spans="1:26" customHeight="1" ht="15.75">
      <c r="A482" s="246"/>
      <c r="B482" s="246"/>
      <c r="C482" s="246"/>
      <c r="D482" s="246"/>
      <c r="E482" s="246"/>
      <c r="F482" s="246"/>
      <c r="G482" s="246"/>
      <c r="H482" s="246"/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</row>
    <row r="483" spans="1:26" customHeight="1" ht="15.75">
      <c r="A483" s="246"/>
      <c r="B483" s="246"/>
      <c r="C483" s="246"/>
      <c r="D483" s="246"/>
      <c r="E483" s="246"/>
      <c r="F483" s="246"/>
      <c r="G483" s="246"/>
      <c r="H483" s="246"/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</row>
    <row r="484" spans="1:26" customHeight="1" ht="15.75">
      <c r="A484" s="246"/>
      <c r="B484" s="246"/>
      <c r="C484" s="246"/>
      <c r="D484" s="246"/>
      <c r="E484" s="246"/>
      <c r="F484" s="246"/>
      <c r="G484" s="246"/>
      <c r="H484" s="246"/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</row>
    <row r="485" spans="1:26" customHeight="1" ht="15.75">
      <c r="A485" s="246"/>
      <c r="B485" s="246"/>
      <c r="C485" s="246"/>
      <c r="D485" s="246"/>
      <c r="E485" s="246"/>
      <c r="F485" s="246"/>
      <c r="G485" s="246"/>
      <c r="H485" s="246"/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</row>
    <row r="486" spans="1:26" customHeight="1" ht="15.75">
      <c r="A486" s="246"/>
      <c r="B486" s="246"/>
      <c r="C486" s="246"/>
      <c r="D486" s="246"/>
      <c r="E486" s="246"/>
      <c r="F486" s="246"/>
      <c r="G486" s="246"/>
      <c r="H486" s="246"/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</row>
    <row r="487" spans="1:26" customHeight="1" ht="15.75">
      <c r="A487" s="246"/>
      <c r="B487" s="246"/>
      <c r="C487" s="246"/>
      <c r="D487" s="246"/>
      <c r="E487" s="246"/>
      <c r="F487" s="246"/>
      <c r="G487" s="246"/>
      <c r="H487" s="246"/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</row>
    <row r="488" spans="1:26" customHeight="1" ht="15.75">
      <c r="A488" s="246"/>
      <c r="B488" s="246"/>
      <c r="C488" s="246"/>
      <c r="D488" s="246"/>
      <c r="E488" s="246"/>
      <c r="F488" s="246"/>
      <c r="G488" s="246"/>
      <c r="H488" s="246"/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</row>
    <row r="489" spans="1:26" customHeight="1" ht="15.75">
      <c r="A489" s="246"/>
      <c r="B489" s="246"/>
      <c r="C489" s="246"/>
      <c r="D489" s="246"/>
      <c r="E489" s="246"/>
      <c r="F489" s="246"/>
      <c r="G489" s="246"/>
      <c r="H489" s="246"/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</row>
    <row r="490" spans="1:26" customHeight="1" ht="15.75">
      <c r="A490" s="246"/>
      <c r="B490" s="246"/>
      <c r="C490" s="246"/>
      <c r="D490" s="246"/>
      <c r="E490" s="246"/>
      <c r="F490" s="246"/>
      <c r="G490" s="246"/>
      <c r="H490" s="246"/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</row>
    <row r="491" spans="1:26" customHeight="1" ht="15.75">
      <c r="A491" s="246"/>
      <c r="B491" s="246"/>
      <c r="C491" s="246"/>
      <c r="D491" s="246"/>
      <c r="E491" s="246"/>
      <c r="F491" s="246"/>
      <c r="G491" s="246"/>
      <c r="H491" s="246"/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</row>
    <row r="492" spans="1:26" customHeight="1" ht="15.75">
      <c r="A492" s="246"/>
      <c r="B492" s="246"/>
      <c r="C492" s="246"/>
      <c r="D492" s="246"/>
      <c r="E492" s="246"/>
      <c r="F492" s="246"/>
      <c r="G492" s="246"/>
      <c r="H492" s="246"/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</row>
    <row r="493" spans="1:26" customHeight="1" ht="15.75">
      <c r="A493" s="246"/>
      <c r="B493" s="246"/>
      <c r="C493" s="246"/>
      <c r="D493" s="246"/>
      <c r="E493" s="246"/>
      <c r="F493" s="246"/>
      <c r="G493" s="246"/>
      <c r="H493" s="246"/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</row>
    <row r="494" spans="1:26" customHeight="1" ht="15.75">
      <c r="A494" s="246"/>
      <c r="B494" s="246"/>
      <c r="C494" s="246"/>
      <c r="D494" s="246"/>
      <c r="E494" s="246"/>
      <c r="F494" s="246"/>
      <c r="G494" s="246"/>
      <c r="H494" s="246"/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</row>
    <row r="495" spans="1:26" customHeight="1" ht="15.75">
      <c r="A495" s="246"/>
      <c r="B495" s="246"/>
      <c r="C495" s="246"/>
      <c r="D495" s="246"/>
      <c r="E495" s="246"/>
      <c r="F495" s="246"/>
      <c r="G495" s="246"/>
      <c r="H495" s="246"/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</row>
    <row r="496" spans="1:26" customHeight="1" ht="15.75">
      <c r="A496" s="246"/>
      <c r="B496" s="246"/>
      <c r="C496" s="246"/>
      <c r="D496" s="246"/>
      <c r="E496" s="246"/>
      <c r="F496" s="246"/>
      <c r="G496" s="246"/>
      <c r="H496" s="246"/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</row>
    <row r="497" spans="1:26" customHeight="1" ht="15.75">
      <c r="A497" s="246"/>
      <c r="B497" s="246"/>
      <c r="C497" s="246"/>
      <c r="D497" s="246"/>
      <c r="E497" s="246"/>
      <c r="F497" s="246"/>
      <c r="G497" s="246"/>
      <c r="H497" s="246"/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</row>
    <row r="498" spans="1:26" customHeight="1" ht="15.75">
      <c r="A498" s="246"/>
      <c r="B498" s="246"/>
      <c r="C498" s="246"/>
      <c r="D498" s="246"/>
      <c r="E498" s="246"/>
      <c r="F498" s="246"/>
      <c r="G498" s="246"/>
      <c r="H498" s="246"/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</row>
    <row r="499" spans="1:26" customHeight="1" ht="15.75">
      <c r="A499" s="246"/>
      <c r="B499" s="246"/>
      <c r="C499" s="246"/>
      <c r="D499" s="246"/>
      <c r="E499" s="246"/>
      <c r="F499" s="246"/>
      <c r="G499" s="246"/>
      <c r="H499" s="246"/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</row>
    <row r="500" spans="1:26" customHeight="1" ht="15.75">
      <c r="A500" s="246"/>
      <c r="B500" s="246"/>
      <c r="C500" s="246"/>
      <c r="D500" s="246"/>
      <c r="E500" s="246"/>
      <c r="F500" s="246"/>
      <c r="G500" s="246"/>
      <c r="H500" s="246"/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</row>
    <row r="501" spans="1:26" customHeight="1" ht="15.75">
      <c r="A501" s="246"/>
      <c r="B501" s="246"/>
      <c r="C501" s="246"/>
      <c r="D501" s="246"/>
      <c r="E501" s="246"/>
      <c r="F501" s="246"/>
      <c r="G501" s="246"/>
      <c r="H501" s="246"/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</row>
    <row r="502" spans="1:26" customHeight="1" ht="15.75">
      <c r="A502" s="246"/>
      <c r="B502" s="246"/>
      <c r="C502" s="246"/>
      <c r="D502" s="246"/>
      <c r="E502" s="246"/>
      <c r="F502" s="246"/>
      <c r="G502" s="246"/>
      <c r="H502" s="246"/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</row>
    <row r="503" spans="1:26" customHeight="1" ht="15.75">
      <c r="A503" s="246"/>
      <c r="B503" s="246"/>
      <c r="C503" s="246"/>
      <c r="D503" s="246"/>
      <c r="E503" s="246"/>
      <c r="F503" s="246"/>
      <c r="G503" s="246"/>
      <c r="H503" s="246"/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</row>
    <row r="504" spans="1:26" customHeight="1" ht="15.75">
      <c r="A504" s="246"/>
      <c r="B504" s="246"/>
      <c r="C504" s="246"/>
      <c r="D504" s="246"/>
      <c r="E504" s="246"/>
      <c r="F504" s="246"/>
      <c r="G504" s="246"/>
      <c r="H504" s="246"/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</row>
    <row r="505" spans="1:26" customHeight="1" ht="15.75">
      <c r="A505" s="246"/>
      <c r="B505" s="246"/>
      <c r="C505" s="246"/>
      <c r="D505" s="246"/>
      <c r="E505" s="246"/>
      <c r="F505" s="246"/>
      <c r="G505" s="246"/>
      <c r="H505" s="246"/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</row>
    <row r="506" spans="1:26" customHeight="1" ht="15.75">
      <c r="A506" s="246"/>
      <c r="B506" s="246"/>
      <c r="C506" s="246"/>
      <c r="D506" s="246"/>
      <c r="E506" s="246"/>
      <c r="F506" s="246"/>
      <c r="G506" s="246"/>
      <c r="H506" s="246"/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</row>
    <row r="507" spans="1:26" customHeight="1" ht="15.75">
      <c r="A507" s="246"/>
      <c r="B507" s="246"/>
      <c r="C507" s="246"/>
      <c r="D507" s="246"/>
      <c r="E507" s="246"/>
      <c r="F507" s="246"/>
      <c r="G507" s="246"/>
      <c r="H507" s="246"/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</row>
    <row r="508" spans="1:26" customHeight="1" ht="15.75">
      <c r="A508" s="246"/>
      <c r="B508" s="246"/>
      <c r="C508" s="246"/>
      <c r="D508" s="246"/>
      <c r="E508" s="246"/>
      <c r="F508" s="246"/>
      <c r="G508" s="246"/>
      <c r="H508" s="246"/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</row>
    <row r="509" spans="1:26" customHeight="1" ht="15.75">
      <c r="A509" s="246"/>
      <c r="B509" s="246"/>
      <c r="C509" s="246"/>
      <c r="D509" s="246"/>
      <c r="E509" s="246"/>
      <c r="F509" s="246"/>
      <c r="G509" s="246"/>
      <c r="H509" s="246"/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</row>
    <row r="510" spans="1:26" customHeight="1" ht="15.75">
      <c r="A510" s="246"/>
      <c r="B510" s="246"/>
      <c r="C510" s="246"/>
      <c r="D510" s="246"/>
      <c r="E510" s="246"/>
      <c r="F510" s="246"/>
      <c r="G510" s="246"/>
      <c r="H510" s="246"/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</row>
    <row r="511" spans="1:26" customHeight="1" ht="15.75">
      <c r="A511" s="246"/>
      <c r="B511" s="246"/>
      <c r="C511" s="246"/>
      <c r="D511" s="246"/>
      <c r="E511" s="246"/>
      <c r="F511" s="246"/>
      <c r="G511" s="246"/>
      <c r="H511" s="246"/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</row>
    <row r="512" spans="1:26" customHeight="1" ht="15.75">
      <c r="A512" s="246"/>
      <c r="B512" s="246"/>
      <c r="C512" s="246"/>
      <c r="D512" s="246"/>
      <c r="E512" s="246"/>
      <c r="F512" s="246"/>
      <c r="G512" s="246"/>
      <c r="H512" s="246"/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</row>
    <row r="513" spans="1:26" customHeight="1" ht="15.75">
      <c r="A513" s="246"/>
      <c r="B513" s="246"/>
      <c r="C513" s="246"/>
      <c r="D513" s="246"/>
      <c r="E513" s="246"/>
      <c r="F513" s="246"/>
      <c r="G513" s="246"/>
      <c r="H513" s="246"/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</row>
    <row r="514" spans="1:26" customHeight="1" ht="15.75">
      <c r="A514" s="246"/>
      <c r="B514" s="246"/>
      <c r="C514" s="246"/>
      <c r="D514" s="246"/>
      <c r="E514" s="246"/>
      <c r="F514" s="246"/>
      <c r="G514" s="246"/>
      <c r="H514" s="246"/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</row>
    <row r="515" spans="1:26" customHeight="1" ht="15.75">
      <c r="A515" s="246"/>
      <c r="B515" s="246"/>
      <c r="C515" s="246"/>
      <c r="D515" s="246"/>
      <c r="E515" s="246"/>
      <c r="F515" s="246"/>
      <c r="G515" s="246"/>
      <c r="H515" s="246"/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</row>
    <row r="516" spans="1:26" customHeight="1" ht="15.75">
      <c r="A516" s="246"/>
      <c r="B516" s="246"/>
      <c r="C516" s="246"/>
      <c r="D516" s="246"/>
      <c r="E516" s="246"/>
      <c r="F516" s="246"/>
      <c r="G516" s="246"/>
      <c r="H516" s="246"/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</row>
    <row r="517" spans="1:26" customHeight="1" ht="15.75">
      <c r="A517" s="246"/>
      <c r="B517" s="246"/>
      <c r="C517" s="246"/>
      <c r="D517" s="246"/>
      <c r="E517" s="246"/>
      <c r="F517" s="246"/>
      <c r="G517" s="246"/>
      <c r="H517" s="246"/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</row>
    <row r="518" spans="1:26" customHeight="1" ht="15.75">
      <c r="A518" s="246"/>
      <c r="B518" s="246"/>
      <c r="C518" s="246"/>
      <c r="D518" s="246"/>
      <c r="E518" s="246"/>
      <c r="F518" s="246"/>
      <c r="G518" s="246"/>
      <c r="H518" s="246"/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</row>
    <row r="519" spans="1:26" customHeight="1" ht="15.75">
      <c r="A519" s="246"/>
      <c r="B519" s="246"/>
      <c r="C519" s="246"/>
      <c r="D519" s="246"/>
      <c r="E519" s="246"/>
      <c r="F519" s="246"/>
      <c r="G519" s="246"/>
      <c r="H519" s="246"/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</row>
    <row r="520" spans="1:26" customHeight="1" ht="15.75">
      <c r="A520" s="246"/>
      <c r="B520" s="246"/>
      <c r="C520" s="246"/>
      <c r="D520" s="246"/>
      <c r="E520" s="246"/>
      <c r="F520" s="246"/>
      <c r="G520" s="246"/>
      <c r="H520" s="246"/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</row>
    <row r="521" spans="1:26" customHeight="1" ht="15.75">
      <c r="A521" s="246"/>
      <c r="B521" s="246"/>
      <c r="C521" s="246"/>
      <c r="D521" s="246"/>
      <c r="E521" s="246"/>
      <c r="F521" s="246"/>
      <c r="G521" s="246"/>
      <c r="H521" s="246"/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</row>
    <row r="522" spans="1:26" customHeight="1" ht="15.75">
      <c r="A522" s="246"/>
      <c r="B522" s="246"/>
      <c r="C522" s="246"/>
      <c r="D522" s="246"/>
      <c r="E522" s="246"/>
      <c r="F522" s="246"/>
      <c r="G522" s="246"/>
      <c r="H522" s="246"/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</row>
    <row r="523" spans="1:26" customHeight="1" ht="15.75">
      <c r="A523" s="246"/>
      <c r="B523" s="246"/>
      <c r="C523" s="246"/>
      <c r="D523" s="246"/>
      <c r="E523" s="246"/>
      <c r="F523" s="246"/>
      <c r="G523" s="246"/>
      <c r="H523" s="246"/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</row>
    <row r="524" spans="1:26" customHeight="1" ht="15.75">
      <c r="A524" s="246"/>
      <c r="B524" s="246"/>
      <c r="C524" s="246"/>
      <c r="D524" s="246"/>
      <c r="E524" s="246"/>
      <c r="F524" s="246"/>
      <c r="G524" s="246"/>
      <c r="H524" s="246"/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</row>
    <row r="525" spans="1:26" customHeight="1" ht="15.75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</row>
    <row r="526" spans="1:26" customHeight="1" ht="15.75">
      <c r="A526" s="246"/>
      <c r="B526" s="246"/>
      <c r="C526" s="246"/>
      <c r="D526" s="246"/>
      <c r="E526" s="246"/>
      <c r="F526" s="246"/>
      <c r="G526" s="246"/>
      <c r="H526" s="246"/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</row>
    <row r="527" spans="1:26" customHeight="1" ht="15.75">
      <c r="A527" s="246"/>
      <c r="B527" s="246"/>
      <c r="C527" s="246"/>
      <c r="D527" s="246"/>
      <c r="E527" s="246"/>
      <c r="F527" s="246"/>
      <c r="G527" s="246"/>
      <c r="H527" s="246"/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</row>
    <row r="528" spans="1:26" customHeight="1" ht="15.75">
      <c r="A528" s="246"/>
      <c r="B528" s="246"/>
      <c r="C528" s="246"/>
      <c r="D528" s="246"/>
      <c r="E528" s="246"/>
      <c r="F528" s="246"/>
      <c r="G528" s="246"/>
      <c r="H528" s="246"/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</row>
    <row r="529" spans="1:26" customHeight="1" ht="15.75">
      <c r="A529" s="246"/>
      <c r="B529" s="246"/>
      <c r="C529" s="246"/>
      <c r="D529" s="246"/>
      <c r="E529" s="246"/>
      <c r="F529" s="246"/>
      <c r="G529" s="246"/>
      <c r="H529" s="246"/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</row>
    <row r="530" spans="1:26" customHeight="1" ht="15.75">
      <c r="A530" s="246"/>
      <c r="B530" s="246"/>
      <c r="C530" s="246"/>
      <c r="D530" s="246"/>
      <c r="E530" s="246"/>
      <c r="F530" s="246"/>
      <c r="G530" s="246"/>
      <c r="H530" s="246"/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</row>
    <row r="531" spans="1:26" customHeight="1" ht="15.75">
      <c r="A531" s="246"/>
      <c r="B531" s="246"/>
      <c r="C531" s="246"/>
      <c r="D531" s="246"/>
      <c r="E531" s="246"/>
      <c r="F531" s="246"/>
      <c r="G531" s="246"/>
      <c r="H531" s="246"/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</row>
    <row r="532" spans="1:26" customHeight="1" ht="15.75">
      <c r="A532" s="246"/>
      <c r="B532" s="246"/>
      <c r="C532" s="246"/>
      <c r="D532" s="246"/>
      <c r="E532" s="246"/>
      <c r="F532" s="246"/>
      <c r="G532" s="246"/>
      <c r="H532" s="246"/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</row>
    <row r="533" spans="1:26" customHeight="1" ht="15.75">
      <c r="A533" s="246"/>
      <c r="B533" s="246"/>
      <c r="C533" s="246"/>
      <c r="D533" s="246"/>
      <c r="E533" s="246"/>
      <c r="F533" s="246"/>
      <c r="G533" s="246"/>
      <c r="H533" s="246"/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</row>
    <row r="534" spans="1:26" customHeight="1" ht="15.75">
      <c r="A534" s="246"/>
      <c r="B534" s="246"/>
      <c r="C534" s="246"/>
      <c r="D534" s="246"/>
      <c r="E534" s="246"/>
      <c r="F534" s="246"/>
      <c r="G534" s="246"/>
      <c r="H534" s="246"/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</row>
    <row r="535" spans="1:26" customHeight="1" ht="15.75">
      <c r="A535" s="246"/>
      <c r="B535" s="246"/>
      <c r="C535" s="246"/>
      <c r="D535" s="246"/>
      <c r="E535" s="246"/>
      <c r="F535" s="246"/>
      <c r="G535" s="246"/>
      <c r="H535" s="246"/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</row>
    <row r="536" spans="1:26" customHeight="1" ht="15.75">
      <c r="A536" s="246"/>
      <c r="B536" s="246"/>
      <c r="C536" s="246"/>
      <c r="D536" s="246"/>
      <c r="E536" s="246"/>
      <c r="F536" s="246"/>
      <c r="G536" s="246"/>
      <c r="H536" s="246"/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</row>
    <row r="537" spans="1:26" customHeight="1" ht="15.75">
      <c r="A537" s="246"/>
      <c r="B537" s="246"/>
      <c r="C537" s="246"/>
      <c r="D537" s="246"/>
      <c r="E537" s="246"/>
      <c r="F537" s="246"/>
      <c r="G537" s="246"/>
      <c r="H537" s="246"/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</row>
    <row r="538" spans="1:26" customHeight="1" ht="15.75">
      <c r="A538" s="246"/>
      <c r="B538" s="246"/>
      <c r="C538" s="246"/>
      <c r="D538" s="246"/>
      <c r="E538" s="246"/>
      <c r="F538" s="246"/>
      <c r="G538" s="246"/>
      <c r="H538" s="246"/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</row>
    <row r="539" spans="1:26" customHeight="1" ht="15.75">
      <c r="A539" s="246"/>
      <c r="B539" s="246"/>
      <c r="C539" s="246"/>
      <c r="D539" s="246"/>
      <c r="E539" s="246"/>
      <c r="F539" s="246"/>
      <c r="G539" s="246"/>
      <c r="H539" s="246"/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</row>
    <row r="540" spans="1:26" customHeight="1" ht="15.75">
      <c r="A540" s="246"/>
      <c r="B540" s="246"/>
      <c r="C540" s="246"/>
      <c r="D540" s="246"/>
      <c r="E540" s="246"/>
      <c r="F540" s="246"/>
      <c r="G540" s="246"/>
      <c r="H540" s="246"/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</row>
    <row r="541" spans="1:26" customHeight="1" ht="15.75">
      <c r="A541" s="246"/>
      <c r="B541" s="246"/>
      <c r="C541" s="246"/>
      <c r="D541" s="246"/>
      <c r="E541" s="246"/>
      <c r="F541" s="246"/>
      <c r="G541" s="246"/>
      <c r="H541" s="246"/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</row>
    <row r="542" spans="1:26" customHeight="1" ht="15.75">
      <c r="A542" s="246"/>
      <c r="B542" s="246"/>
      <c r="C542" s="246"/>
      <c r="D542" s="246"/>
      <c r="E542" s="246"/>
      <c r="F542" s="246"/>
      <c r="G542" s="246"/>
      <c r="H542" s="246"/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</row>
    <row r="543" spans="1:26" customHeight="1" ht="15.75">
      <c r="A543" s="246"/>
      <c r="B543" s="246"/>
      <c r="C543" s="246"/>
      <c r="D543" s="246"/>
      <c r="E543" s="246"/>
      <c r="F543" s="246"/>
      <c r="G543" s="246"/>
      <c r="H543" s="246"/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</row>
    <row r="544" spans="1:26" customHeight="1" ht="15.75">
      <c r="A544" s="246"/>
      <c r="B544" s="246"/>
      <c r="C544" s="246"/>
      <c r="D544" s="246"/>
      <c r="E544" s="246"/>
      <c r="F544" s="246"/>
      <c r="G544" s="246"/>
      <c r="H544" s="246"/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</row>
    <row r="545" spans="1:26" customHeight="1" ht="15.75">
      <c r="A545" s="246"/>
      <c r="B545" s="246"/>
      <c r="C545" s="246"/>
      <c r="D545" s="246"/>
      <c r="E545" s="246"/>
      <c r="F545" s="246"/>
      <c r="G545" s="246"/>
      <c r="H545" s="246"/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</row>
    <row r="546" spans="1:26" customHeight="1" ht="15.75">
      <c r="A546" s="246"/>
      <c r="B546" s="246"/>
      <c r="C546" s="246"/>
      <c r="D546" s="246"/>
      <c r="E546" s="246"/>
      <c r="F546" s="246"/>
      <c r="G546" s="246"/>
      <c r="H546" s="246"/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</row>
    <row r="547" spans="1:26" customHeight="1" ht="15.75">
      <c r="A547" s="246"/>
      <c r="B547" s="246"/>
      <c r="C547" s="246"/>
      <c r="D547" s="246"/>
      <c r="E547" s="246"/>
      <c r="F547" s="246"/>
      <c r="G547" s="246"/>
      <c r="H547" s="246"/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</row>
    <row r="548" spans="1:26" customHeight="1" ht="15.75">
      <c r="A548" s="246"/>
      <c r="B548" s="246"/>
      <c r="C548" s="246"/>
      <c r="D548" s="246"/>
      <c r="E548" s="246"/>
      <c r="F548" s="246"/>
      <c r="G548" s="246"/>
      <c r="H548" s="246"/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</row>
    <row r="549" spans="1:26" customHeight="1" ht="15.75">
      <c r="A549" s="246"/>
      <c r="B549" s="246"/>
      <c r="C549" s="246"/>
      <c r="D549" s="246"/>
      <c r="E549" s="246"/>
      <c r="F549" s="246"/>
      <c r="G549" s="246"/>
      <c r="H549" s="246"/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</row>
    <row r="550" spans="1:26" customHeight="1" ht="15.75">
      <c r="A550" s="246"/>
      <c r="B550" s="246"/>
      <c r="C550" s="246"/>
      <c r="D550" s="246"/>
      <c r="E550" s="246"/>
      <c r="F550" s="246"/>
      <c r="G550" s="246"/>
      <c r="H550" s="246"/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</row>
    <row r="551" spans="1:26" customHeight="1" ht="15.75">
      <c r="A551" s="246"/>
      <c r="B551" s="246"/>
      <c r="C551" s="246"/>
      <c r="D551" s="246"/>
      <c r="E551" s="246"/>
      <c r="F551" s="246"/>
      <c r="G551" s="246"/>
      <c r="H551" s="246"/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</row>
    <row r="552" spans="1:26" customHeight="1" ht="15.75">
      <c r="A552" s="246"/>
      <c r="B552" s="246"/>
      <c r="C552" s="246"/>
      <c r="D552" s="246"/>
      <c r="E552" s="246"/>
      <c r="F552" s="246"/>
      <c r="G552" s="246"/>
      <c r="H552" s="246"/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</row>
    <row r="553" spans="1:26" customHeight="1" ht="15.75">
      <c r="A553" s="246"/>
      <c r="B553" s="246"/>
      <c r="C553" s="246"/>
      <c r="D553" s="246"/>
      <c r="E553" s="246"/>
      <c r="F553" s="246"/>
      <c r="G553" s="246"/>
      <c r="H553" s="246"/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</row>
    <row r="554" spans="1:26" customHeight="1" ht="15.75">
      <c r="A554" s="246"/>
      <c r="B554" s="246"/>
      <c r="C554" s="246"/>
      <c r="D554" s="246"/>
      <c r="E554" s="246"/>
      <c r="F554" s="246"/>
      <c r="G554" s="246"/>
      <c r="H554" s="246"/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</row>
    <row r="555" spans="1:26" customHeight="1" ht="15.75">
      <c r="A555" s="246"/>
      <c r="B555" s="246"/>
      <c r="C555" s="246"/>
      <c r="D555" s="246"/>
      <c r="E555" s="246"/>
      <c r="F555" s="246"/>
      <c r="G555" s="246"/>
      <c r="H555" s="246"/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</row>
    <row r="556" spans="1:26" customHeight="1" ht="15.75">
      <c r="A556" s="246"/>
      <c r="B556" s="246"/>
      <c r="C556" s="246"/>
      <c r="D556" s="246"/>
      <c r="E556" s="246"/>
      <c r="F556" s="246"/>
      <c r="G556" s="246"/>
      <c r="H556" s="246"/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</row>
    <row r="557" spans="1:26" customHeight="1" ht="15.75">
      <c r="A557" s="246"/>
      <c r="B557" s="246"/>
      <c r="C557" s="246"/>
      <c r="D557" s="246"/>
      <c r="E557" s="246"/>
      <c r="F557" s="246"/>
      <c r="G557" s="246"/>
      <c r="H557" s="246"/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</row>
    <row r="558" spans="1:26" customHeight="1" ht="15.75">
      <c r="A558" s="246"/>
      <c r="B558" s="246"/>
      <c r="C558" s="246"/>
      <c r="D558" s="246"/>
      <c r="E558" s="246"/>
      <c r="F558" s="246"/>
      <c r="G558" s="246"/>
      <c r="H558" s="246"/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</row>
    <row r="559" spans="1:26" customHeight="1" ht="15.75">
      <c r="A559" s="246"/>
      <c r="B559" s="246"/>
      <c r="C559" s="246"/>
      <c r="D559" s="246"/>
      <c r="E559" s="246"/>
      <c r="F559" s="246"/>
      <c r="G559" s="246"/>
      <c r="H559" s="246"/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</row>
    <row r="560" spans="1:26" customHeight="1" ht="15.75">
      <c r="A560" s="246"/>
      <c r="B560" s="246"/>
      <c r="C560" s="246"/>
      <c r="D560" s="246"/>
      <c r="E560" s="246"/>
      <c r="F560" s="246"/>
      <c r="G560" s="246"/>
      <c r="H560" s="246"/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</row>
    <row r="561" spans="1:26" customHeight="1" ht="15.75">
      <c r="A561" s="246"/>
      <c r="B561" s="246"/>
      <c r="C561" s="246"/>
      <c r="D561" s="246"/>
      <c r="E561" s="246"/>
      <c r="F561" s="246"/>
      <c r="G561" s="246"/>
      <c r="H561" s="246"/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</row>
    <row r="562" spans="1:26" customHeight="1" ht="15.75">
      <c r="A562" s="246"/>
      <c r="B562" s="246"/>
      <c r="C562" s="246"/>
      <c r="D562" s="246"/>
      <c r="E562" s="246"/>
      <c r="F562" s="246"/>
      <c r="G562" s="246"/>
      <c r="H562" s="246"/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</row>
    <row r="563" spans="1:26" customHeight="1" ht="15.75">
      <c r="A563" s="246"/>
      <c r="B563" s="246"/>
      <c r="C563" s="246"/>
      <c r="D563" s="246"/>
      <c r="E563" s="246"/>
      <c r="F563" s="246"/>
      <c r="G563" s="246"/>
      <c r="H563" s="246"/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</row>
    <row r="564" spans="1:26" customHeight="1" ht="15.75">
      <c r="A564" s="246"/>
      <c r="B564" s="246"/>
      <c r="C564" s="246"/>
      <c r="D564" s="246"/>
      <c r="E564" s="246"/>
      <c r="F564" s="246"/>
      <c r="G564" s="246"/>
      <c r="H564" s="246"/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</row>
    <row r="565" spans="1:26" customHeight="1" ht="15.75">
      <c r="A565" s="246"/>
      <c r="B565" s="246"/>
      <c r="C565" s="246"/>
      <c r="D565" s="246"/>
      <c r="E565" s="246"/>
      <c r="F565" s="246"/>
      <c r="G565" s="246"/>
      <c r="H565" s="246"/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</row>
    <row r="566" spans="1:26" customHeight="1" ht="15.75">
      <c r="A566" s="246"/>
      <c r="B566" s="246"/>
      <c r="C566" s="246"/>
      <c r="D566" s="246"/>
      <c r="E566" s="246"/>
      <c r="F566" s="246"/>
      <c r="G566" s="246"/>
      <c r="H566" s="246"/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</row>
    <row r="567" spans="1:26" customHeight="1" ht="15.75">
      <c r="A567" s="246"/>
      <c r="B567" s="246"/>
      <c r="C567" s="246"/>
      <c r="D567" s="246"/>
      <c r="E567" s="246"/>
      <c r="F567" s="246"/>
      <c r="G567" s="246"/>
      <c r="H567" s="246"/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</row>
    <row r="568" spans="1:26" customHeight="1" ht="15.75">
      <c r="A568" s="246"/>
      <c r="B568" s="246"/>
      <c r="C568" s="246"/>
      <c r="D568" s="246"/>
      <c r="E568" s="246"/>
      <c r="F568" s="246"/>
      <c r="G568" s="246"/>
      <c r="H568" s="246"/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</row>
    <row r="569" spans="1:26" customHeight="1" ht="15.75">
      <c r="A569" s="246"/>
      <c r="B569" s="246"/>
      <c r="C569" s="246"/>
      <c r="D569" s="246"/>
      <c r="E569" s="246"/>
      <c r="F569" s="246"/>
      <c r="G569" s="246"/>
      <c r="H569" s="246"/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</row>
    <row r="570" spans="1:26" customHeight="1" ht="15.75">
      <c r="A570" s="246"/>
      <c r="B570" s="246"/>
      <c r="C570" s="246"/>
      <c r="D570" s="246"/>
      <c r="E570" s="246"/>
      <c r="F570" s="246"/>
      <c r="G570" s="246"/>
      <c r="H570" s="246"/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</row>
    <row r="571" spans="1:26" customHeight="1" ht="15.75">
      <c r="A571" s="246"/>
      <c r="B571" s="246"/>
      <c r="C571" s="246"/>
      <c r="D571" s="246"/>
      <c r="E571" s="246"/>
      <c r="F571" s="246"/>
      <c r="G571" s="246"/>
      <c r="H571" s="246"/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</row>
    <row r="572" spans="1:26" customHeight="1" ht="15.75">
      <c r="A572" s="246"/>
      <c r="B572" s="246"/>
      <c r="C572" s="246"/>
      <c r="D572" s="246"/>
      <c r="E572" s="246"/>
      <c r="F572" s="246"/>
      <c r="G572" s="246"/>
      <c r="H572" s="246"/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</row>
    <row r="573" spans="1:26" customHeight="1" ht="15.75">
      <c r="A573" s="246"/>
      <c r="B573" s="246"/>
      <c r="C573" s="246"/>
      <c r="D573" s="246"/>
      <c r="E573" s="246"/>
      <c r="F573" s="246"/>
      <c r="G573" s="246"/>
      <c r="H573" s="246"/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</row>
    <row r="574" spans="1:26" customHeight="1" ht="15.75">
      <c r="A574" s="246"/>
      <c r="B574" s="246"/>
      <c r="C574" s="246"/>
      <c r="D574" s="246"/>
      <c r="E574" s="246"/>
      <c r="F574" s="246"/>
      <c r="G574" s="246"/>
      <c r="H574" s="246"/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</row>
    <row r="575" spans="1:26" customHeight="1" ht="15.75">
      <c r="A575" s="246"/>
      <c r="B575" s="246"/>
      <c r="C575" s="246"/>
      <c r="D575" s="246"/>
      <c r="E575" s="246"/>
      <c r="F575" s="246"/>
      <c r="G575" s="246"/>
      <c r="H575" s="246"/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</row>
    <row r="576" spans="1:26" customHeight="1" ht="15.75">
      <c r="A576" s="246"/>
      <c r="B576" s="246"/>
      <c r="C576" s="246"/>
      <c r="D576" s="246"/>
      <c r="E576" s="246"/>
      <c r="F576" s="246"/>
      <c r="G576" s="246"/>
      <c r="H576" s="246"/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</row>
    <row r="577" spans="1:26" customHeight="1" ht="15.75">
      <c r="A577" s="246"/>
      <c r="B577" s="246"/>
      <c r="C577" s="246"/>
      <c r="D577" s="246"/>
      <c r="E577" s="246"/>
      <c r="F577" s="246"/>
      <c r="G577" s="246"/>
      <c r="H577" s="246"/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</row>
    <row r="578" spans="1:26" customHeight="1" ht="15.75">
      <c r="A578" s="246"/>
      <c r="B578" s="246"/>
      <c r="C578" s="246"/>
      <c r="D578" s="246"/>
      <c r="E578" s="246"/>
      <c r="F578" s="246"/>
      <c r="G578" s="246"/>
      <c r="H578" s="246"/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</row>
    <row r="579" spans="1:26" customHeight="1" ht="15.75">
      <c r="A579" s="246"/>
      <c r="B579" s="246"/>
      <c r="C579" s="246"/>
      <c r="D579" s="246"/>
      <c r="E579" s="246"/>
      <c r="F579" s="246"/>
      <c r="G579" s="246"/>
      <c r="H579" s="246"/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</row>
    <row r="580" spans="1:26" customHeight="1" ht="15.75">
      <c r="A580" s="246"/>
      <c r="B580" s="246"/>
      <c r="C580" s="246"/>
      <c r="D580" s="246"/>
      <c r="E580" s="246"/>
      <c r="F580" s="246"/>
      <c r="G580" s="246"/>
      <c r="H580" s="246"/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</row>
    <row r="581" spans="1:26" customHeight="1" ht="15.75">
      <c r="A581" s="246"/>
      <c r="B581" s="246"/>
      <c r="C581" s="246"/>
      <c r="D581" s="246"/>
      <c r="E581" s="246"/>
      <c r="F581" s="246"/>
      <c r="G581" s="246"/>
      <c r="H581" s="246"/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</row>
    <row r="582" spans="1:26" customHeight="1" ht="15.75">
      <c r="A582" s="246"/>
      <c r="B582" s="246"/>
      <c r="C582" s="246"/>
      <c r="D582" s="246"/>
      <c r="E582" s="246"/>
      <c r="F582" s="246"/>
      <c r="G582" s="246"/>
      <c r="H582" s="246"/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</row>
    <row r="583" spans="1:26" customHeight="1" ht="15.75">
      <c r="A583" s="246"/>
      <c r="B583" s="246"/>
      <c r="C583" s="246"/>
      <c r="D583" s="246"/>
      <c r="E583" s="246"/>
      <c r="F583" s="246"/>
      <c r="G583" s="246"/>
      <c r="H583" s="246"/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</row>
    <row r="584" spans="1:26" customHeight="1" ht="15.75">
      <c r="A584" s="246"/>
      <c r="B584" s="246"/>
      <c r="C584" s="246"/>
      <c r="D584" s="246"/>
      <c r="E584" s="246"/>
      <c r="F584" s="246"/>
      <c r="G584" s="246"/>
      <c r="H584" s="246"/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</row>
    <row r="585" spans="1:26" customHeight="1" ht="15.75">
      <c r="A585" s="246"/>
      <c r="B585" s="246"/>
      <c r="C585" s="246"/>
      <c r="D585" s="246"/>
      <c r="E585" s="246"/>
      <c r="F585" s="246"/>
      <c r="G585" s="246"/>
      <c r="H585" s="246"/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</row>
    <row r="586" spans="1:26" customHeight="1" ht="15.75">
      <c r="A586" s="246"/>
      <c r="B586" s="246"/>
      <c r="C586" s="246"/>
      <c r="D586" s="246"/>
      <c r="E586" s="246"/>
      <c r="F586" s="246"/>
      <c r="G586" s="246"/>
      <c r="H586" s="246"/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</row>
    <row r="587" spans="1:26" customHeight="1" ht="15.75">
      <c r="A587" s="246"/>
      <c r="B587" s="246"/>
      <c r="C587" s="246"/>
      <c r="D587" s="246"/>
      <c r="E587" s="246"/>
      <c r="F587" s="246"/>
      <c r="G587" s="246"/>
      <c r="H587" s="246"/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</row>
    <row r="588" spans="1:26" customHeight="1" ht="15.75">
      <c r="A588" s="246"/>
      <c r="B588" s="246"/>
      <c r="C588" s="246"/>
      <c r="D588" s="246"/>
      <c r="E588" s="246"/>
      <c r="F588" s="246"/>
      <c r="G588" s="246"/>
      <c r="H588" s="246"/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</row>
    <row r="589" spans="1:26" customHeight="1" ht="15.75">
      <c r="A589" s="246"/>
      <c r="B589" s="246"/>
      <c r="C589" s="246"/>
      <c r="D589" s="246"/>
      <c r="E589" s="246"/>
      <c r="F589" s="246"/>
      <c r="G589" s="246"/>
      <c r="H589" s="246"/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</row>
    <row r="590" spans="1:26" customHeight="1" ht="15.75">
      <c r="A590" s="246"/>
      <c r="B590" s="246"/>
      <c r="C590" s="246"/>
      <c r="D590" s="246"/>
      <c r="E590" s="246"/>
      <c r="F590" s="246"/>
      <c r="G590" s="246"/>
      <c r="H590" s="246"/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</row>
    <row r="591" spans="1:26" customHeight="1" ht="15.75">
      <c r="A591" s="246"/>
      <c r="B591" s="246"/>
      <c r="C591" s="246"/>
      <c r="D591" s="246"/>
      <c r="E591" s="246"/>
      <c r="F591" s="246"/>
      <c r="G591" s="246"/>
      <c r="H591" s="246"/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</row>
    <row r="592" spans="1:26" customHeight="1" ht="15.75">
      <c r="A592" s="246"/>
      <c r="B592" s="246"/>
      <c r="C592" s="246"/>
      <c r="D592" s="246"/>
      <c r="E592" s="246"/>
      <c r="F592" s="246"/>
      <c r="G592" s="246"/>
      <c r="H592" s="246"/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</row>
    <row r="593" spans="1:26" customHeight="1" ht="15.75">
      <c r="A593" s="246"/>
      <c r="B593" s="246"/>
      <c r="C593" s="246"/>
      <c r="D593" s="246"/>
      <c r="E593" s="246"/>
      <c r="F593" s="246"/>
      <c r="G593" s="246"/>
      <c r="H593" s="246"/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</row>
    <row r="594" spans="1:26" customHeight="1" ht="15.75">
      <c r="A594" s="246"/>
      <c r="B594" s="246"/>
      <c r="C594" s="246"/>
      <c r="D594" s="246"/>
      <c r="E594" s="246"/>
      <c r="F594" s="246"/>
      <c r="G594" s="246"/>
      <c r="H594" s="246"/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</row>
    <row r="595" spans="1:26" customHeight="1" ht="15.75">
      <c r="A595" s="246"/>
      <c r="B595" s="246"/>
      <c r="C595" s="246"/>
      <c r="D595" s="246"/>
      <c r="E595" s="246"/>
      <c r="F595" s="246"/>
      <c r="G595" s="246"/>
      <c r="H595" s="246"/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</row>
    <row r="596" spans="1:26" customHeight="1" ht="15.75">
      <c r="A596" s="246"/>
      <c r="B596" s="246"/>
      <c r="C596" s="246"/>
      <c r="D596" s="246"/>
      <c r="E596" s="246"/>
      <c r="F596" s="246"/>
      <c r="G596" s="246"/>
      <c r="H596" s="246"/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</row>
    <row r="597" spans="1:26" customHeight="1" ht="15.75">
      <c r="A597" s="246"/>
      <c r="B597" s="246"/>
      <c r="C597" s="246"/>
      <c r="D597" s="246"/>
      <c r="E597" s="246"/>
      <c r="F597" s="246"/>
      <c r="G597" s="246"/>
      <c r="H597" s="246"/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</row>
    <row r="598" spans="1:26" customHeight="1" ht="15.75">
      <c r="A598" s="246"/>
      <c r="B598" s="246"/>
      <c r="C598" s="246"/>
      <c r="D598" s="246"/>
      <c r="E598" s="246"/>
      <c r="F598" s="246"/>
      <c r="G598" s="246"/>
      <c r="H598" s="246"/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</row>
    <row r="599" spans="1:26" customHeight="1" ht="15.75">
      <c r="A599" s="246"/>
      <c r="B599" s="246"/>
      <c r="C599" s="246"/>
      <c r="D599" s="246"/>
      <c r="E599" s="246"/>
      <c r="F599" s="246"/>
      <c r="G599" s="246"/>
      <c r="H599" s="246"/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</row>
    <row r="600" spans="1:26" customHeight="1" ht="15.75">
      <c r="A600" s="246"/>
      <c r="B600" s="246"/>
      <c r="C600" s="246"/>
      <c r="D600" s="246"/>
      <c r="E600" s="246"/>
      <c r="F600" s="246"/>
      <c r="G600" s="246"/>
      <c r="H600" s="246"/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</row>
    <row r="601" spans="1:26" customHeight="1" ht="15.75">
      <c r="A601" s="246"/>
      <c r="B601" s="246"/>
      <c r="C601" s="246"/>
      <c r="D601" s="246"/>
      <c r="E601" s="246"/>
      <c r="F601" s="246"/>
      <c r="G601" s="246"/>
      <c r="H601" s="246"/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</row>
    <row r="602" spans="1:26" customHeight="1" ht="15.75">
      <c r="A602" s="246"/>
      <c r="B602" s="246"/>
      <c r="C602" s="246"/>
      <c r="D602" s="246"/>
      <c r="E602" s="246"/>
      <c r="F602" s="246"/>
      <c r="G602" s="246"/>
      <c r="H602" s="246"/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</row>
    <row r="603" spans="1:26" customHeight="1" ht="15.75">
      <c r="A603" s="246"/>
      <c r="B603" s="246"/>
      <c r="C603" s="246"/>
      <c r="D603" s="246"/>
      <c r="E603" s="246"/>
      <c r="F603" s="246"/>
      <c r="G603" s="246"/>
      <c r="H603" s="246"/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</row>
    <row r="604" spans="1:26" customHeight="1" ht="15.75">
      <c r="A604" s="246"/>
      <c r="B604" s="246"/>
      <c r="C604" s="246"/>
      <c r="D604" s="246"/>
      <c r="E604" s="246"/>
      <c r="F604" s="246"/>
      <c r="G604" s="246"/>
      <c r="H604" s="246"/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</row>
    <row r="605" spans="1:26" customHeight="1" ht="15.75">
      <c r="A605" s="246"/>
      <c r="B605" s="246"/>
      <c r="C605" s="246"/>
      <c r="D605" s="246"/>
      <c r="E605" s="246"/>
      <c r="F605" s="246"/>
      <c r="G605" s="246"/>
      <c r="H605" s="246"/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</row>
    <row r="606" spans="1:26" customHeight="1" ht="15.75">
      <c r="A606" s="246"/>
      <c r="B606" s="246"/>
      <c r="C606" s="246"/>
      <c r="D606" s="246"/>
      <c r="E606" s="246"/>
      <c r="F606" s="246"/>
      <c r="G606" s="246"/>
      <c r="H606" s="246"/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</row>
    <row r="607" spans="1:26" customHeight="1" ht="15.75">
      <c r="A607" s="246"/>
      <c r="B607" s="246"/>
      <c r="C607" s="246"/>
      <c r="D607" s="246"/>
      <c r="E607" s="246"/>
      <c r="F607" s="246"/>
      <c r="G607" s="246"/>
      <c r="H607" s="246"/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</row>
    <row r="608" spans="1:26" customHeight="1" ht="15.75">
      <c r="A608" s="246"/>
      <c r="B608" s="246"/>
      <c r="C608" s="246"/>
      <c r="D608" s="246"/>
      <c r="E608" s="246"/>
      <c r="F608" s="246"/>
      <c r="G608" s="246"/>
      <c r="H608" s="246"/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</row>
    <row r="609" spans="1:26" customHeight="1" ht="15.75">
      <c r="A609" s="246"/>
      <c r="B609" s="246"/>
      <c r="C609" s="246"/>
      <c r="D609" s="246"/>
      <c r="E609" s="246"/>
      <c r="F609" s="246"/>
      <c r="G609" s="246"/>
      <c r="H609" s="246"/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</row>
    <row r="610" spans="1:26" customHeight="1" ht="15.75">
      <c r="A610" s="246"/>
      <c r="B610" s="246"/>
      <c r="C610" s="246"/>
      <c r="D610" s="246"/>
      <c r="E610" s="246"/>
      <c r="F610" s="246"/>
      <c r="G610" s="246"/>
      <c r="H610" s="246"/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</row>
    <row r="611" spans="1:26" customHeight="1" ht="15.75">
      <c r="A611" s="246"/>
      <c r="B611" s="246"/>
      <c r="C611" s="246"/>
      <c r="D611" s="246"/>
      <c r="E611" s="246"/>
      <c r="F611" s="246"/>
      <c r="G611" s="246"/>
      <c r="H611" s="246"/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</row>
    <row r="612" spans="1:26" customHeight="1" ht="15.75">
      <c r="A612" s="246"/>
      <c r="B612" s="246"/>
      <c r="C612" s="246"/>
      <c r="D612" s="246"/>
      <c r="E612" s="246"/>
      <c r="F612" s="246"/>
      <c r="G612" s="246"/>
      <c r="H612" s="246"/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</row>
    <row r="613" spans="1:26" customHeight="1" ht="15.75">
      <c r="A613" s="246"/>
      <c r="B613" s="246"/>
      <c r="C613" s="246"/>
      <c r="D613" s="246"/>
      <c r="E613" s="246"/>
      <c r="F613" s="246"/>
      <c r="G613" s="246"/>
      <c r="H613" s="246"/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</row>
    <row r="614" spans="1:26" customHeight="1" ht="15.75">
      <c r="A614" s="246"/>
      <c r="B614" s="246"/>
      <c r="C614" s="246"/>
      <c r="D614" s="246"/>
      <c r="E614" s="246"/>
      <c r="F614" s="246"/>
      <c r="G614" s="246"/>
      <c r="H614" s="246"/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</row>
    <row r="615" spans="1:26" customHeight="1" ht="15.75">
      <c r="A615" s="246"/>
      <c r="B615" s="246"/>
      <c r="C615" s="246"/>
      <c r="D615" s="246"/>
      <c r="E615" s="246"/>
      <c r="F615" s="246"/>
      <c r="G615" s="246"/>
      <c r="H615" s="246"/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</row>
    <row r="616" spans="1:26" customHeight="1" ht="15.75">
      <c r="A616" s="246"/>
      <c r="B616" s="246"/>
      <c r="C616" s="246"/>
      <c r="D616" s="246"/>
      <c r="E616" s="246"/>
      <c r="F616" s="246"/>
      <c r="G616" s="246"/>
      <c r="H616" s="246"/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</row>
    <row r="617" spans="1:26" customHeight="1" ht="15.75">
      <c r="A617" s="246"/>
      <c r="B617" s="246"/>
      <c r="C617" s="246"/>
      <c r="D617" s="246"/>
      <c r="E617" s="246"/>
      <c r="F617" s="246"/>
      <c r="G617" s="246"/>
      <c r="H617" s="246"/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</row>
    <row r="618" spans="1:26" customHeight="1" ht="15.75">
      <c r="A618" s="246"/>
      <c r="B618" s="246"/>
      <c r="C618" s="246"/>
      <c r="D618" s="246"/>
      <c r="E618" s="246"/>
      <c r="F618" s="246"/>
      <c r="G618" s="246"/>
      <c r="H618" s="246"/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</row>
    <row r="619" spans="1:26" customHeight="1" ht="15.75">
      <c r="A619" s="246"/>
      <c r="B619" s="246"/>
      <c r="C619" s="246"/>
      <c r="D619" s="246"/>
      <c r="E619" s="246"/>
      <c r="F619" s="246"/>
      <c r="G619" s="246"/>
      <c r="H619" s="246"/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</row>
    <row r="620" spans="1:26" customHeight="1" ht="15.75">
      <c r="A620" s="246"/>
      <c r="B620" s="246"/>
      <c r="C620" s="246"/>
      <c r="D620" s="246"/>
      <c r="E620" s="246"/>
      <c r="F620" s="246"/>
      <c r="G620" s="246"/>
      <c r="H620" s="246"/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</row>
    <row r="621" spans="1:26" customHeight="1" ht="15.75">
      <c r="A621" s="246"/>
      <c r="B621" s="246"/>
      <c r="C621" s="246"/>
      <c r="D621" s="246"/>
      <c r="E621" s="246"/>
      <c r="F621" s="246"/>
      <c r="G621" s="246"/>
      <c r="H621" s="246"/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</row>
    <row r="622" spans="1:26" customHeight="1" ht="15.75">
      <c r="A622" s="246"/>
      <c r="B622" s="246"/>
      <c r="C622" s="246"/>
      <c r="D622" s="246"/>
      <c r="E622" s="246"/>
      <c r="F622" s="246"/>
      <c r="G622" s="246"/>
      <c r="H622" s="246"/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</row>
    <row r="623" spans="1:26" customHeight="1" ht="15.75">
      <c r="A623" s="246"/>
      <c r="B623" s="246"/>
      <c r="C623" s="246"/>
      <c r="D623" s="246"/>
      <c r="E623" s="246"/>
      <c r="F623" s="246"/>
      <c r="G623" s="246"/>
      <c r="H623" s="246"/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</row>
    <row r="624" spans="1:26" customHeight="1" ht="15.75">
      <c r="A624" s="246"/>
      <c r="B624" s="246"/>
      <c r="C624" s="246"/>
      <c r="D624" s="246"/>
      <c r="E624" s="246"/>
      <c r="F624" s="246"/>
      <c r="G624" s="246"/>
      <c r="H624" s="246"/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</row>
    <row r="625" spans="1:26" customHeight="1" ht="15.75">
      <c r="A625" s="246"/>
      <c r="B625" s="246"/>
      <c r="C625" s="246"/>
      <c r="D625" s="246"/>
      <c r="E625" s="246"/>
      <c r="F625" s="246"/>
      <c r="G625" s="246"/>
      <c r="H625" s="246"/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</row>
    <row r="626" spans="1:26" customHeight="1" ht="15.75">
      <c r="A626" s="246"/>
      <c r="B626" s="246"/>
      <c r="C626" s="246"/>
      <c r="D626" s="246"/>
      <c r="E626" s="246"/>
      <c r="F626" s="246"/>
      <c r="G626" s="246"/>
      <c r="H626" s="246"/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</row>
    <row r="627" spans="1:26" customHeight="1" ht="15.75">
      <c r="A627" s="246"/>
      <c r="B627" s="246"/>
      <c r="C627" s="246"/>
      <c r="D627" s="246"/>
      <c r="E627" s="246"/>
      <c r="F627" s="246"/>
      <c r="G627" s="246"/>
      <c r="H627" s="246"/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</row>
    <row r="628" spans="1:26" customHeight="1" ht="15.75">
      <c r="A628" s="246"/>
      <c r="B628" s="246"/>
      <c r="C628" s="246"/>
      <c r="D628" s="246"/>
      <c r="E628" s="246"/>
      <c r="F628" s="246"/>
      <c r="G628" s="246"/>
      <c r="H628" s="246"/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</row>
    <row r="629" spans="1:26" customHeight="1" ht="15.75">
      <c r="A629" s="246"/>
      <c r="B629" s="246"/>
      <c r="C629" s="246"/>
      <c r="D629" s="246"/>
      <c r="E629" s="246"/>
      <c r="F629" s="246"/>
      <c r="G629" s="246"/>
      <c r="H629" s="246"/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</row>
    <row r="630" spans="1:26" customHeight="1" ht="15.75">
      <c r="A630" s="246"/>
      <c r="B630" s="246"/>
      <c r="C630" s="246"/>
      <c r="D630" s="246"/>
      <c r="E630" s="246"/>
      <c r="F630" s="246"/>
      <c r="G630" s="246"/>
      <c r="H630" s="246"/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</row>
    <row r="631" spans="1:26" customHeight="1" ht="15.75">
      <c r="A631" s="246"/>
      <c r="B631" s="246"/>
      <c r="C631" s="246"/>
      <c r="D631" s="246"/>
      <c r="E631" s="246"/>
      <c r="F631" s="246"/>
      <c r="G631" s="246"/>
      <c r="H631" s="246"/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</row>
    <row r="632" spans="1:26" customHeight="1" ht="15.75">
      <c r="A632" s="246"/>
      <c r="B632" s="246"/>
      <c r="C632" s="246"/>
      <c r="D632" s="246"/>
      <c r="E632" s="246"/>
      <c r="F632" s="246"/>
      <c r="G632" s="246"/>
      <c r="H632" s="246"/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</row>
    <row r="633" spans="1:26" customHeight="1" ht="15.75">
      <c r="A633" s="246"/>
      <c r="B633" s="246"/>
      <c r="C633" s="246"/>
      <c r="D633" s="246"/>
      <c r="E633" s="246"/>
      <c r="F633" s="246"/>
      <c r="G633" s="246"/>
      <c r="H633" s="246"/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</row>
    <row r="634" spans="1:26" customHeight="1" ht="15.75">
      <c r="A634" s="246"/>
      <c r="B634" s="246"/>
      <c r="C634" s="246"/>
      <c r="D634" s="246"/>
      <c r="E634" s="246"/>
      <c r="F634" s="246"/>
      <c r="G634" s="246"/>
      <c r="H634" s="246"/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</row>
    <row r="635" spans="1:26" customHeight="1" ht="15.75">
      <c r="A635" s="246"/>
      <c r="B635" s="246"/>
      <c r="C635" s="246"/>
      <c r="D635" s="246"/>
      <c r="E635" s="246"/>
      <c r="F635" s="246"/>
      <c r="G635" s="246"/>
      <c r="H635" s="246"/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</row>
    <row r="636" spans="1:26" customHeight="1" ht="15.75">
      <c r="A636" s="246"/>
      <c r="B636" s="246"/>
      <c r="C636" s="246"/>
      <c r="D636" s="246"/>
      <c r="E636" s="246"/>
      <c r="F636" s="246"/>
      <c r="G636" s="246"/>
      <c r="H636" s="246"/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</row>
    <row r="637" spans="1:26" customHeight="1" ht="15.75">
      <c r="A637" s="246"/>
      <c r="B637" s="246"/>
      <c r="C637" s="246"/>
      <c r="D637" s="246"/>
      <c r="E637" s="246"/>
      <c r="F637" s="246"/>
      <c r="G637" s="246"/>
      <c r="H637" s="246"/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</row>
    <row r="638" spans="1:26" customHeight="1" ht="15.75">
      <c r="A638" s="246"/>
      <c r="B638" s="246"/>
      <c r="C638" s="246"/>
      <c r="D638" s="246"/>
      <c r="E638" s="246"/>
      <c r="F638" s="246"/>
      <c r="G638" s="246"/>
      <c r="H638" s="246"/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</row>
    <row r="639" spans="1:26" customHeight="1" ht="15.75">
      <c r="A639" s="246"/>
      <c r="B639" s="246"/>
      <c r="C639" s="246"/>
      <c r="D639" s="246"/>
      <c r="E639" s="246"/>
      <c r="F639" s="246"/>
      <c r="G639" s="246"/>
      <c r="H639" s="246"/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</row>
    <row r="640" spans="1:26" customHeight="1" ht="15.75">
      <c r="A640" s="246"/>
      <c r="B640" s="246"/>
      <c r="C640" s="246"/>
      <c r="D640" s="246"/>
      <c r="E640" s="246"/>
      <c r="F640" s="246"/>
      <c r="G640" s="246"/>
      <c r="H640" s="246"/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</row>
    <row r="641" spans="1:26" customHeight="1" ht="15.75">
      <c r="A641" s="246"/>
      <c r="B641" s="246"/>
      <c r="C641" s="246"/>
      <c r="D641" s="246"/>
      <c r="E641" s="246"/>
      <c r="F641" s="246"/>
      <c r="G641" s="246"/>
      <c r="H641" s="246"/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</row>
    <row r="642" spans="1:26" customHeight="1" ht="15.75">
      <c r="A642" s="246"/>
      <c r="B642" s="246"/>
      <c r="C642" s="246"/>
      <c r="D642" s="246"/>
      <c r="E642" s="246"/>
      <c r="F642" s="246"/>
      <c r="G642" s="246"/>
      <c r="H642" s="246"/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</row>
    <row r="643" spans="1:26" customHeight="1" ht="15.75">
      <c r="A643" s="246"/>
      <c r="B643" s="246"/>
      <c r="C643" s="246"/>
      <c r="D643" s="246"/>
      <c r="E643" s="246"/>
      <c r="F643" s="246"/>
      <c r="G643" s="246"/>
      <c r="H643" s="246"/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</row>
    <row r="644" spans="1:26" customHeight="1" ht="15.75">
      <c r="A644" s="246"/>
      <c r="B644" s="246"/>
      <c r="C644" s="246"/>
      <c r="D644" s="246"/>
      <c r="E644" s="246"/>
      <c r="F644" s="246"/>
      <c r="G644" s="246"/>
      <c r="H644" s="246"/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</row>
    <row r="645" spans="1:26" customHeight="1" ht="15.75">
      <c r="A645" s="246"/>
      <c r="B645" s="246"/>
      <c r="C645" s="246"/>
      <c r="D645" s="246"/>
      <c r="E645" s="246"/>
      <c r="F645" s="246"/>
      <c r="G645" s="246"/>
      <c r="H645" s="246"/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</row>
    <row r="646" spans="1:26" customHeight="1" ht="15.75">
      <c r="A646" s="246"/>
      <c r="B646" s="246"/>
      <c r="C646" s="246"/>
      <c r="D646" s="246"/>
      <c r="E646" s="246"/>
      <c r="F646" s="246"/>
      <c r="G646" s="246"/>
      <c r="H646" s="246"/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</row>
    <row r="647" spans="1:26" customHeight="1" ht="15.75">
      <c r="A647" s="246"/>
      <c r="B647" s="246"/>
      <c r="C647" s="246"/>
      <c r="D647" s="246"/>
      <c r="E647" s="246"/>
      <c r="F647" s="246"/>
      <c r="G647" s="246"/>
      <c r="H647" s="246"/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</row>
    <row r="648" spans="1:26" customHeight="1" ht="15.75">
      <c r="A648" s="246"/>
      <c r="B648" s="246"/>
      <c r="C648" s="246"/>
      <c r="D648" s="246"/>
      <c r="E648" s="246"/>
      <c r="F648" s="246"/>
      <c r="G648" s="246"/>
      <c r="H648" s="246"/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</row>
    <row r="649" spans="1:26" customHeight="1" ht="15.75">
      <c r="A649" s="246"/>
      <c r="B649" s="246"/>
      <c r="C649" s="246"/>
      <c r="D649" s="246"/>
      <c r="E649" s="246"/>
      <c r="F649" s="246"/>
      <c r="G649" s="246"/>
      <c r="H649" s="246"/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</row>
    <row r="650" spans="1:26" customHeight="1" ht="15.75">
      <c r="A650" s="246"/>
      <c r="B650" s="246"/>
      <c r="C650" s="246"/>
      <c r="D650" s="246"/>
      <c r="E650" s="246"/>
      <c r="F650" s="246"/>
      <c r="G650" s="246"/>
      <c r="H650" s="246"/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</row>
    <row r="651" spans="1:26" customHeight="1" ht="15.75">
      <c r="A651" s="246"/>
      <c r="B651" s="246"/>
      <c r="C651" s="246"/>
      <c r="D651" s="246"/>
      <c r="E651" s="246"/>
      <c r="F651" s="246"/>
      <c r="G651" s="246"/>
      <c r="H651" s="246"/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</row>
    <row r="652" spans="1:26" customHeight="1" ht="15.75">
      <c r="A652" s="246"/>
      <c r="B652" s="246"/>
      <c r="C652" s="246"/>
      <c r="D652" s="246"/>
      <c r="E652" s="246"/>
      <c r="F652" s="246"/>
      <c r="G652" s="246"/>
      <c r="H652" s="246"/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</row>
    <row r="653" spans="1:26" customHeight="1" ht="15.75">
      <c r="A653" s="246"/>
      <c r="B653" s="246"/>
      <c r="C653" s="246"/>
      <c r="D653" s="246"/>
      <c r="E653" s="246"/>
      <c r="F653" s="246"/>
      <c r="G653" s="246"/>
      <c r="H653" s="246"/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</row>
    <row r="654" spans="1:26" customHeight="1" ht="15.75">
      <c r="A654" s="246"/>
      <c r="B654" s="246"/>
      <c r="C654" s="246"/>
      <c r="D654" s="246"/>
      <c r="E654" s="246"/>
      <c r="F654" s="246"/>
      <c r="G654" s="246"/>
      <c r="H654" s="246"/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</row>
    <row r="655" spans="1:26" customHeight="1" ht="15.75">
      <c r="A655" s="246"/>
      <c r="B655" s="246"/>
      <c r="C655" s="246"/>
      <c r="D655" s="246"/>
      <c r="E655" s="246"/>
      <c r="F655" s="246"/>
      <c r="G655" s="246"/>
      <c r="H655" s="246"/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</row>
    <row r="656" spans="1:26" customHeight="1" ht="15.75">
      <c r="A656" s="246"/>
      <c r="B656" s="246"/>
      <c r="C656" s="246"/>
      <c r="D656" s="246"/>
      <c r="E656" s="246"/>
      <c r="F656" s="246"/>
      <c r="G656" s="246"/>
      <c r="H656" s="246"/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</row>
    <row r="657" spans="1:26" customHeight="1" ht="15.75">
      <c r="A657" s="246"/>
      <c r="B657" s="246"/>
      <c r="C657" s="246"/>
      <c r="D657" s="246"/>
      <c r="E657" s="246"/>
      <c r="F657" s="246"/>
      <c r="G657" s="246"/>
      <c r="H657" s="246"/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</row>
    <row r="658" spans="1:26" customHeight="1" ht="15.75">
      <c r="A658" s="246"/>
      <c r="B658" s="246"/>
      <c r="C658" s="246"/>
      <c r="D658" s="246"/>
      <c r="E658" s="246"/>
      <c r="F658" s="246"/>
      <c r="G658" s="246"/>
      <c r="H658" s="246"/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</row>
    <row r="659" spans="1:26" customHeight="1" ht="15.75">
      <c r="A659" s="246"/>
      <c r="B659" s="246"/>
      <c r="C659" s="246"/>
      <c r="D659" s="246"/>
      <c r="E659" s="246"/>
      <c r="F659" s="246"/>
      <c r="G659" s="246"/>
      <c r="H659" s="246"/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</row>
    <row r="660" spans="1:26" customHeight="1" ht="15.75">
      <c r="A660" s="246"/>
      <c r="B660" s="246"/>
      <c r="C660" s="246"/>
      <c r="D660" s="246"/>
      <c r="E660" s="246"/>
      <c r="F660" s="246"/>
      <c r="G660" s="246"/>
      <c r="H660" s="246"/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</row>
    <row r="661" spans="1:26" customHeight="1" ht="15.75">
      <c r="A661" s="246"/>
      <c r="B661" s="246"/>
      <c r="C661" s="246"/>
      <c r="D661" s="246"/>
      <c r="E661" s="246"/>
      <c r="F661" s="246"/>
      <c r="G661" s="246"/>
      <c r="H661" s="246"/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</row>
    <row r="662" spans="1:26" customHeight="1" ht="15.75">
      <c r="A662" s="246"/>
      <c r="B662" s="246"/>
      <c r="C662" s="246"/>
      <c r="D662" s="246"/>
      <c r="E662" s="246"/>
      <c r="F662" s="246"/>
      <c r="G662" s="246"/>
      <c r="H662" s="246"/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</row>
    <row r="663" spans="1:26" customHeight="1" ht="15.75">
      <c r="A663" s="246"/>
      <c r="B663" s="246"/>
      <c r="C663" s="246"/>
      <c r="D663" s="246"/>
      <c r="E663" s="246"/>
      <c r="F663" s="246"/>
      <c r="G663" s="246"/>
      <c r="H663" s="246"/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</row>
    <row r="664" spans="1:26" customHeight="1" ht="15.75">
      <c r="A664" s="246"/>
      <c r="B664" s="246"/>
      <c r="C664" s="246"/>
      <c r="D664" s="246"/>
      <c r="E664" s="246"/>
      <c r="F664" s="246"/>
      <c r="G664" s="246"/>
      <c r="H664" s="246"/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</row>
    <row r="665" spans="1:26" customHeight="1" ht="15.75">
      <c r="A665" s="246"/>
      <c r="B665" s="246"/>
      <c r="C665" s="246"/>
      <c r="D665" s="246"/>
      <c r="E665" s="246"/>
      <c r="F665" s="246"/>
      <c r="G665" s="246"/>
      <c r="H665" s="246"/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</row>
    <row r="666" spans="1:26" customHeight="1" ht="15.75">
      <c r="A666" s="246"/>
      <c r="B666" s="246"/>
      <c r="C666" s="246"/>
      <c r="D666" s="246"/>
      <c r="E666" s="246"/>
      <c r="F666" s="246"/>
      <c r="G666" s="246"/>
      <c r="H666" s="246"/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</row>
    <row r="667" spans="1:26" customHeight="1" ht="15.75">
      <c r="A667" s="246"/>
      <c r="B667" s="246"/>
      <c r="C667" s="246"/>
      <c r="D667" s="246"/>
      <c r="E667" s="246"/>
      <c r="F667" s="246"/>
      <c r="G667" s="246"/>
      <c r="H667" s="246"/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</row>
    <row r="668" spans="1:26" customHeight="1" ht="15.75">
      <c r="A668" s="246"/>
      <c r="B668" s="246"/>
      <c r="C668" s="246"/>
      <c r="D668" s="246"/>
      <c r="E668" s="246"/>
      <c r="F668" s="246"/>
      <c r="G668" s="246"/>
      <c r="H668" s="246"/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</row>
    <row r="669" spans="1:26" customHeight="1" ht="15.75">
      <c r="A669" s="246"/>
      <c r="B669" s="246"/>
      <c r="C669" s="246"/>
      <c r="D669" s="246"/>
      <c r="E669" s="246"/>
      <c r="F669" s="246"/>
      <c r="G669" s="246"/>
      <c r="H669" s="246"/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</row>
    <row r="670" spans="1:26" customHeight="1" ht="15.75">
      <c r="A670" s="246"/>
      <c r="B670" s="246"/>
      <c r="C670" s="246"/>
      <c r="D670" s="246"/>
      <c r="E670" s="246"/>
      <c r="F670" s="246"/>
      <c r="G670" s="246"/>
      <c r="H670" s="246"/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</row>
    <row r="671" spans="1:26" customHeight="1" ht="15.75">
      <c r="A671" s="246"/>
      <c r="B671" s="246"/>
      <c r="C671" s="246"/>
      <c r="D671" s="246"/>
      <c r="E671" s="246"/>
      <c r="F671" s="246"/>
      <c r="G671" s="246"/>
      <c r="H671" s="246"/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</row>
    <row r="672" spans="1:26" customHeight="1" ht="15.75">
      <c r="A672" s="246"/>
      <c r="B672" s="246"/>
      <c r="C672" s="246"/>
      <c r="D672" s="246"/>
      <c r="E672" s="246"/>
      <c r="F672" s="246"/>
      <c r="G672" s="246"/>
      <c r="H672" s="246"/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</row>
    <row r="673" spans="1:26" customHeight="1" ht="15.75">
      <c r="A673" s="246"/>
      <c r="B673" s="246"/>
      <c r="C673" s="246"/>
      <c r="D673" s="246"/>
      <c r="E673" s="246"/>
      <c r="F673" s="246"/>
      <c r="G673" s="246"/>
      <c r="H673" s="246"/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</row>
    <row r="674" spans="1:26" customHeight="1" ht="15.75">
      <c r="A674" s="246"/>
      <c r="B674" s="246"/>
      <c r="C674" s="246"/>
      <c r="D674" s="246"/>
      <c r="E674" s="246"/>
      <c r="F674" s="246"/>
      <c r="G674" s="246"/>
      <c r="H674" s="246"/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</row>
    <row r="675" spans="1:26" customHeight="1" ht="15.75">
      <c r="A675" s="246"/>
      <c r="B675" s="246"/>
      <c r="C675" s="246"/>
      <c r="D675" s="246"/>
      <c r="E675" s="246"/>
      <c r="F675" s="246"/>
      <c r="G675" s="246"/>
      <c r="H675" s="246"/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</row>
    <row r="676" spans="1:26" customHeight="1" ht="15.75">
      <c r="A676" s="246"/>
      <c r="B676" s="246"/>
      <c r="C676" s="246"/>
      <c r="D676" s="246"/>
      <c r="E676" s="246"/>
      <c r="F676" s="246"/>
      <c r="G676" s="246"/>
      <c r="H676" s="246"/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</row>
    <row r="677" spans="1:26" customHeight="1" ht="15.75">
      <c r="A677" s="246"/>
      <c r="B677" s="246"/>
      <c r="C677" s="246"/>
      <c r="D677" s="246"/>
      <c r="E677" s="246"/>
      <c r="F677" s="246"/>
      <c r="G677" s="246"/>
      <c r="H677" s="246"/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</row>
    <row r="678" spans="1:26" customHeight="1" ht="15.75">
      <c r="A678" s="246"/>
      <c r="B678" s="246"/>
      <c r="C678" s="246"/>
      <c r="D678" s="246"/>
      <c r="E678" s="246"/>
      <c r="F678" s="246"/>
      <c r="G678" s="246"/>
      <c r="H678" s="246"/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</row>
    <row r="679" spans="1:26" customHeight="1" ht="15.75">
      <c r="A679" s="246"/>
      <c r="B679" s="246"/>
      <c r="C679" s="246"/>
      <c r="D679" s="246"/>
      <c r="E679" s="246"/>
      <c r="F679" s="246"/>
      <c r="G679" s="246"/>
      <c r="H679" s="246"/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</row>
    <row r="680" spans="1:26" customHeight="1" ht="15.75">
      <c r="A680" s="246"/>
      <c r="B680" s="246"/>
      <c r="C680" s="246"/>
      <c r="D680" s="246"/>
      <c r="E680" s="246"/>
      <c r="F680" s="246"/>
      <c r="G680" s="246"/>
      <c r="H680" s="246"/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</row>
    <row r="681" spans="1:26" customHeight="1" ht="15.75">
      <c r="A681" s="246"/>
      <c r="B681" s="246"/>
      <c r="C681" s="246"/>
      <c r="D681" s="246"/>
      <c r="E681" s="246"/>
      <c r="F681" s="246"/>
      <c r="G681" s="246"/>
      <c r="H681" s="246"/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</row>
    <row r="682" spans="1:26" customHeight="1" ht="15.75">
      <c r="A682" s="246"/>
      <c r="B682" s="246"/>
      <c r="C682" s="246"/>
      <c r="D682" s="246"/>
      <c r="E682" s="246"/>
      <c r="F682" s="246"/>
      <c r="G682" s="246"/>
      <c r="H682" s="246"/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</row>
    <row r="683" spans="1:26" customHeight="1" ht="15.75">
      <c r="A683" s="246"/>
      <c r="B683" s="246"/>
      <c r="C683" s="246"/>
      <c r="D683" s="246"/>
      <c r="E683" s="246"/>
      <c r="F683" s="246"/>
      <c r="G683" s="246"/>
      <c r="H683" s="246"/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</row>
    <row r="684" spans="1:26" customHeight="1" ht="15.75">
      <c r="A684" s="246"/>
      <c r="B684" s="246"/>
      <c r="C684" s="246"/>
      <c r="D684" s="246"/>
      <c r="E684" s="246"/>
      <c r="F684" s="246"/>
      <c r="G684" s="246"/>
      <c r="H684" s="246"/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</row>
    <row r="685" spans="1:26" customHeight="1" ht="15.75">
      <c r="A685" s="246"/>
      <c r="B685" s="246"/>
      <c r="C685" s="246"/>
      <c r="D685" s="246"/>
      <c r="E685" s="246"/>
      <c r="F685" s="246"/>
      <c r="G685" s="246"/>
      <c r="H685" s="246"/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</row>
    <row r="686" spans="1:26" customHeight="1" ht="15.75">
      <c r="A686" s="246"/>
      <c r="B686" s="246"/>
      <c r="C686" s="246"/>
      <c r="D686" s="246"/>
      <c r="E686" s="246"/>
      <c r="F686" s="246"/>
      <c r="G686" s="246"/>
      <c r="H686" s="246"/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</row>
    <row r="687" spans="1:26" customHeight="1" ht="15.75">
      <c r="A687" s="246"/>
      <c r="B687" s="246"/>
      <c r="C687" s="246"/>
      <c r="D687" s="246"/>
      <c r="E687" s="246"/>
      <c r="F687" s="246"/>
      <c r="G687" s="246"/>
      <c r="H687" s="246"/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</row>
    <row r="688" spans="1:26" customHeight="1" ht="15.75">
      <c r="A688" s="246"/>
      <c r="B688" s="246"/>
      <c r="C688" s="246"/>
      <c r="D688" s="246"/>
      <c r="E688" s="246"/>
      <c r="F688" s="246"/>
      <c r="G688" s="246"/>
      <c r="H688" s="246"/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</row>
    <row r="689" spans="1:26" customHeight="1" ht="15.75">
      <c r="A689" s="246"/>
      <c r="B689" s="246"/>
      <c r="C689" s="246"/>
      <c r="D689" s="246"/>
      <c r="E689" s="246"/>
      <c r="F689" s="246"/>
      <c r="G689" s="246"/>
      <c r="H689" s="246"/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</row>
    <row r="690" spans="1:26" customHeight="1" ht="15.75">
      <c r="A690" s="246"/>
      <c r="B690" s="246"/>
      <c r="C690" s="246"/>
      <c r="D690" s="246"/>
      <c r="E690" s="246"/>
      <c r="F690" s="246"/>
      <c r="G690" s="246"/>
      <c r="H690" s="246"/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</row>
    <row r="691" spans="1:26" customHeight="1" ht="15.75">
      <c r="A691" s="246"/>
      <c r="B691" s="246"/>
      <c r="C691" s="246"/>
      <c r="D691" s="246"/>
      <c r="E691" s="246"/>
      <c r="F691" s="246"/>
      <c r="G691" s="246"/>
      <c r="H691" s="246"/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</row>
    <row r="692" spans="1:26" customHeight="1" ht="15.75">
      <c r="A692" s="246"/>
      <c r="B692" s="246"/>
      <c r="C692" s="246"/>
      <c r="D692" s="246"/>
      <c r="E692" s="246"/>
      <c r="F692" s="246"/>
      <c r="G692" s="246"/>
      <c r="H692" s="246"/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</row>
    <row r="693" spans="1:26" customHeight="1" ht="15.75">
      <c r="A693" s="246"/>
      <c r="B693" s="246"/>
      <c r="C693" s="246"/>
      <c r="D693" s="246"/>
      <c r="E693" s="246"/>
      <c r="F693" s="246"/>
      <c r="G693" s="246"/>
      <c r="H693" s="246"/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</row>
    <row r="694" spans="1:26" customHeight="1" ht="15.75">
      <c r="A694" s="246"/>
      <c r="B694" s="246"/>
      <c r="C694" s="246"/>
      <c r="D694" s="246"/>
      <c r="E694" s="246"/>
      <c r="F694" s="246"/>
      <c r="G694" s="246"/>
      <c r="H694" s="246"/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</row>
    <row r="695" spans="1:26" customHeight="1" ht="15.75">
      <c r="A695" s="246"/>
      <c r="B695" s="246"/>
      <c r="C695" s="246"/>
      <c r="D695" s="246"/>
      <c r="E695" s="246"/>
      <c r="F695" s="246"/>
      <c r="G695" s="246"/>
      <c r="H695" s="246"/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</row>
    <row r="696" spans="1:26" customHeight="1" ht="15.75">
      <c r="A696" s="246"/>
      <c r="B696" s="246"/>
      <c r="C696" s="246"/>
      <c r="D696" s="246"/>
      <c r="E696" s="246"/>
      <c r="F696" s="246"/>
      <c r="G696" s="246"/>
      <c r="H696" s="246"/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</row>
    <row r="697" spans="1:26" customHeight="1" ht="15.75">
      <c r="A697" s="246"/>
      <c r="B697" s="246"/>
      <c r="C697" s="246"/>
      <c r="D697" s="246"/>
      <c r="E697" s="246"/>
      <c r="F697" s="246"/>
      <c r="G697" s="246"/>
      <c r="H697" s="246"/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</row>
    <row r="698" spans="1:26" customHeight="1" ht="15.75">
      <c r="A698" s="246"/>
      <c r="B698" s="246"/>
      <c r="C698" s="246"/>
      <c r="D698" s="246"/>
      <c r="E698" s="246"/>
      <c r="F698" s="246"/>
      <c r="G698" s="246"/>
      <c r="H698" s="246"/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</row>
    <row r="699" spans="1:26" customHeight="1" ht="15.75">
      <c r="A699" s="246"/>
      <c r="B699" s="246"/>
      <c r="C699" s="246"/>
      <c r="D699" s="246"/>
      <c r="E699" s="246"/>
      <c r="F699" s="246"/>
      <c r="G699" s="246"/>
      <c r="H699" s="246"/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</row>
    <row r="700" spans="1:26" customHeight="1" ht="15.75">
      <c r="A700" s="246"/>
      <c r="B700" s="246"/>
      <c r="C700" s="246"/>
      <c r="D700" s="246"/>
      <c r="E700" s="246"/>
      <c r="F700" s="246"/>
      <c r="G700" s="246"/>
      <c r="H700" s="246"/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</row>
    <row r="701" spans="1:26" customHeight="1" ht="15.75">
      <c r="A701" s="246"/>
      <c r="B701" s="246"/>
      <c r="C701" s="246"/>
      <c r="D701" s="246"/>
      <c r="E701" s="246"/>
      <c r="F701" s="246"/>
      <c r="G701" s="246"/>
      <c r="H701" s="246"/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</row>
    <row r="702" spans="1:26" customHeight="1" ht="15.75">
      <c r="A702" s="246"/>
      <c r="B702" s="246"/>
      <c r="C702" s="246"/>
      <c r="D702" s="246"/>
      <c r="E702" s="246"/>
      <c r="F702" s="246"/>
      <c r="G702" s="246"/>
      <c r="H702" s="246"/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</row>
    <row r="703" spans="1:26" customHeight="1" ht="15.75">
      <c r="A703" s="246"/>
      <c r="B703" s="246"/>
      <c r="C703" s="246"/>
      <c r="D703" s="246"/>
      <c r="E703" s="246"/>
      <c r="F703" s="246"/>
      <c r="G703" s="246"/>
      <c r="H703" s="246"/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</row>
    <row r="704" spans="1:26" customHeight="1" ht="15.75">
      <c r="A704" s="246"/>
      <c r="B704" s="246"/>
      <c r="C704" s="246"/>
      <c r="D704" s="246"/>
      <c r="E704" s="246"/>
      <c r="F704" s="246"/>
      <c r="G704" s="246"/>
      <c r="H704" s="246"/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</row>
    <row r="705" spans="1:26" customHeight="1" ht="15.75">
      <c r="A705" s="246"/>
      <c r="B705" s="246"/>
      <c r="C705" s="246"/>
      <c r="D705" s="246"/>
      <c r="E705" s="246"/>
      <c r="F705" s="246"/>
      <c r="G705" s="246"/>
      <c r="H705" s="246"/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</row>
    <row r="706" spans="1:26" customHeight="1" ht="15.75">
      <c r="A706" s="246"/>
      <c r="B706" s="246"/>
      <c r="C706" s="246"/>
      <c r="D706" s="246"/>
      <c r="E706" s="246"/>
      <c r="F706" s="246"/>
      <c r="G706" s="246"/>
      <c r="H706" s="246"/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</row>
    <row r="707" spans="1:26" customHeight="1" ht="15.75">
      <c r="A707" s="246"/>
      <c r="B707" s="246"/>
      <c r="C707" s="246"/>
      <c r="D707" s="246"/>
      <c r="E707" s="246"/>
      <c r="F707" s="246"/>
      <c r="G707" s="246"/>
      <c r="H707" s="246"/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</row>
    <row r="708" spans="1:26" customHeight="1" ht="15.75">
      <c r="A708" s="246"/>
      <c r="B708" s="246"/>
      <c r="C708" s="246"/>
      <c r="D708" s="246"/>
      <c r="E708" s="246"/>
      <c r="F708" s="246"/>
      <c r="G708" s="246"/>
      <c r="H708" s="246"/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</row>
    <row r="709" spans="1:26" customHeight="1" ht="15.75">
      <c r="A709" s="246"/>
      <c r="B709" s="246"/>
      <c r="C709" s="246"/>
      <c r="D709" s="246"/>
      <c r="E709" s="246"/>
      <c r="F709" s="246"/>
      <c r="G709" s="246"/>
      <c r="H709" s="246"/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</row>
    <row r="710" spans="1:26" customHeight="1" ht="15.75">
      <c r="A710" s="246"/>
      <c r="B710" s="246"/>
      <c r="C710" s="246"/>
      <c r="D710" s="246"/>
      <c r="E710" s="246"/>
      <c r="F710" s="246"/>
      <c r="G710" s="246"/>
      <c r="H710" s="246"/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</row>
    <row r="711" spans="1:26" customHeight="1" ht="15.75">
      <c r="A711" s="246"/>
      <c r="B711" s="246"/>
      <c r="C711" s="246"/>
      <c r="D711" s="246"/>
      <c r="E711" s="246"/>
      <c r="F711" s="246"/>
      <c r="G711" s="246"/>
      <c r="H711" s="246"/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</row>
    <row r="712" spans="1:26" customHeight="1" ht="15.75">
      <c r="A712" s="246"/>
      <c r="B712" s="246"/>
      <c r="C712" s="246"/>
      <c r="D712" s="246"/>
      <c r="E712" s="246"/>
      <c r="F712" s="246"/>
      <c r="G712" s="246"/>
      <c r="H712" s="246"/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</row>
    <row r="713" spans="1:26" customHeight="1" ht="15.75">
      <c r="A713" s="246"/>
      <c r="B713" s="246"/>
      <c r="C713" s="246"/>
      <c r="D713" s="246"/>
      <c r="E713" s="246"/>
      <c r="F713" s="246"/>
      <c r="G713" s="246"/>
      <c r="H713" s="246"/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</row>
    <row r="714" spans="1:26" customHeight="1" ht="15.75">
      <c r="A714" s="246"/>
      <c r="B714" s="246"/>
      <c r="C714" s="246"/>
      <c r="D714" s="246"/>
      <c r="E714" s="246"/>
      <c r="F714" s="246"/>
      <c r="G714" s="246"/>
      <c r="H714" s="246"/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</row>
    <row r="715" spans="1:26" customHeight="1" ht="15.75">
      <c r="A715" s="246"/>
      <c r="B715" s="246"/>
      <c r="C715" s="246"/>
      <c r="D715" s="246"/>
      <c r="E715" s="246"/>
      <c r="F715" s="246"/>
      <c r="G715" s="246"/>
      <c r="H715" s="246"/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</row>
    <row r="716" spans="1:26" customHeight="1" ht="15.75">
      <c r="A716" s="246"/>
      <c r="B716" s="246"/>
      <c r="C716" s="246"/>
      <c r="D716" s="246"/>
      <c r="E716" s="246"/>
      <c r="F716" s="246"/>
      <c r="G716" s="246"/>
      <c r="H716" s="246"/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</row>
    <row r="717" spans="1:26" customHeight="1" ht="15.75">
      <c r="A717" s="246"/>
      <c r="B717" s="246"/>
      <c r="C717" s="246"/>
      <c r="D717" s="246"/>
      <c r="E717" s="246"/>
      <c r="F717" s="246"/>
      <c r="G717" s="246"/>
      <c r="H717" s="246"/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</row>
    <row r="718" spans="1:26" customHeight="1" ht="15.75">
      <c r="A718" s="246"/>
      <c r="B718" s="246"/>
      <c r="C718" s="246"/>
      <c r="D718" s="246"/>
      <c r="E718" s="246"/>
      <c r="F718" s="246"/>
      <c r="G718" s="246"/>
      <c r="H718" s="246"/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</row>
    <row r="719" spans="1:26" customHeight="1" ht="15.75">
      <c r="A719" s="246"/>
      <c r="B719" s="246"/>
      <c r="C719" s="246"/>
      <c r="D719" s="246"/>
      <c r="E719" s="246"/>
      <c r="F719" s="246"/>
      <c r="G719" s="246"/>
      <c r="H719" s="246"/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</row>
    <row r="720" spans="1:26" customHeight="1" ht="15.75">
      <c r="A720" s="246"/>
      <c r="B720" s="246"/>
      <c r="C720" s="246"/>
      <c r="D720" s="246"/>
      <c r="E720" s="246"/>
      <c r="F720" s="246"/>
      <c r="G720" s="246"/>
      <c r="H720" s="246"/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</row>
    <row r="721" spans="1:26" customHeight="1" ht="15.75">
      <c r="A721" s="246"/>
      <c r="B721" s="246"/>
      <c r="C721" s="246"/>
      <c r="D721" s="246"/>
      <c r="E721" s="246"/>
      <c r="F721" s="246"/>
      <c r="G721" s="246"/>
      <c r="H721" s="246"/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</row>
    <row r="722" spans="1:26" customHeight="1" ht="15.75">
      <c r="A722" s="246"/>
      <c r="B722" s="246"/>
      <c r="C722" s="246"/>
      <c r="D722" s="246"/>
      <c r="E722" s="246"/>
      <c r="F722" s="246"/>
      <c r="G722" s="246"/>
      <c r="H722" s="246"/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</row>
    <row r="723" spans="1:26" customHeight="1" ht="15.75">
      <c r="A723" s="246"/>
      <c r="B723" s="246"/>
      <c r="C723" s="246"/>
      <c r="D723" s="246"/>
      <c r="E723" s="246"/>
      <c r="F723" s="246"/>
      <c r="G723" s="246"/>
      <c r="H723" s="246"/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</row>
    <row r="724" spans="1:26" customHeight="1" ht="15.75">
      <c r="A724" s="246"/>
      <c r="B724" s="246"/>
      <c r="C724" s="246"/>
      <c r="D724" s="246"/>
      <c r="E724" s="246"/>
      <c r="F724" s="246"/>
      <c r="G724" s="246"/>
      <c r="H724" s="246"/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</row>
    <row r="725" spans="1:26" customHeight="1" ht="15.75">
      <c r="A725" s="246"/>
      <c r="B725" s="246"/>
      <c r="C725" s="246"/>
      <c r="D725" s="246"/>
      <c r="E725" s="246"/>
      <c r="F725" s="246"/>
      <c r="G725" s="246"/>
      <c r="H725" s="246"/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</row>
    <row r="726" spans="1:26" customHeight="1" ht="15.75">
      <c r="A726" s="246"/>
      <c r="B726" s="246"/>
      <c r="C726" s="246"/>
      <c r="D726" s="246"/>
      <c r="E726" s="246"/>
      <c r="F726" s="246"/>
      <c r="G726" s="246"/>
      <c r="H726" s="246"/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</row>
    <row r="727" spans="1:26" customHeight="1" ht="15.75">
      <c r="A727" s="246"/>
      <c r="B727" s="246"/>
      <c r="C727" s="246"/>
      <c r="D727" s="246"/>
      <c r="E727" s="246"/>
      <c r="F727" s="246"/>
      <c r="G727" s="246"/>
      <c r="H727" s="246"/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</row>
    <row r="728" spans="1:26" customHeight="1" ht="15.75">
      <c r="A728" s="246"/>
      <c r="B728" s="246"/>
      <c r="C728" s="246"/>
      <c r="D728" s="246"/>
      <c r="E728" s="246"/>
      <c r="F728" s="246"/>
      <c r="G728" s="246"/>
      <c r="H728" s="246"/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</row>
    <row r="729" spans="1:26" customHeight="1" ht="15.75">
      <c r="A729" s="246"/>
      <c r="B729" s="246"/>
      <c r="C729" s="246"/>
      <c r="D729" s="246"/>
      <c r="E729" s="246"/>
      <c r="F729" s="246"/>
      <c r="G729" s="246"/>
      <c r="H729" s="246"/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</row>
    <row r="730" spans="1:26" customHeight="1" ht="15.75">
      <c r="A730" s="246"/>
      <c r="B730" s="246"/>
      <c r="C730" s="246"/>
      <c r="D730" s="246"/>
      <c r="E730" s="246"/>
      <c r="F730" s="246"/>
      <c r="G730" s="246"/>
      <c r="H730" s="246"/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</row>
    <row r="731" spans="1:26" customHeight="1" ht="15.75">
      <c r="A731" s="246"/>
      <c r="B731" s="246"/>
      <c r="C731" s="246"/>
      <c r="D731" s="246"/>
      <c r="E731" s="246"/>
      <c r="F731" s="246"/>
      <c r="G731" s="246"/>
      <c r="H731" s="246"/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</row>
    <row r="732" spans="1:26" customHeight="1" ht="15.75">
      <c r="A732" s="246"/>
      <c r="B732" s="246"/>
      <c r="C732" s="246"/>
      <c r="D732" s="246"/>
      <c r="E732" s="246"/>
      <c r="F732" s="246"/>
      <c r="G732" s="246"/>
      <c r="H732" s="246"/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</row>
    <row r="733" spans="1:26" customHeight="1" ht="15.75">
      <c r="A733" s="246"/>
      <c r="B733" s="246"/>
      <c r="C733" s="246"/>
      <c r="D733" s="246"/>
      <c r="E733" s="246"/>
      <c r="F733" s="246"/>
      <c r="G733" s="246"/>
      <c r="H733" s="246"/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</row>
    <row r="734" spans="1:26" customHeight="1" ht="15.75">
      <c r="A734" s="246"/>
      <c r="B734" s="246"/>
      <c r="C734" s="246"/>
      <c r="D734" s="246"/>
      <c r="E734" s="246"/>
      <c r="F734" s="246"/>
      <c r="G734" s="246"/>
      <c r="H734" s="246"/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</row>
    <row r="735" spans="1:26" customHeight="1" ht="15.75">
      <c r="A735" s="246"/>
      <c r="B735" s="246"/>
      <c r="C735" s="246"/>
      <c r="D735" s="246"/>
      <c r="E735" s="246"/>
      <c r="F735" s="246"/>
      <c r="G735" s="246"/>
      <c r="H735" s="246"/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</row>
    <row r="736" spans="1:26" customHeight="1" ht="15.75">
      <c r="A736" s="246"/>
      <c r="B736" s="246"/>
      <c r="C736" s="246"/>
      <c r="D736" s="246"/>
      <c r="E736" s="246"/>
      <c r="F736" s="246"/>
      <c r="G736" s="246"/>
      <c r="H736" s="246"/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</row>
    <row r="737" spans="1:26" customHeight="1" ht="15.75">
      <c r="A737" s="246"/>
      <c r="B737" s="246"/>
      <c r="C737" s="246"/>
      <c r="D737" s="246"/>
      <c r="E737" s="246"/>
      <c r="F737" s="246"/>
      <c r="G737" s="246"/>
      <c r="H737" s="246"/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</row>
    <row r="738" spans="1:26" customHeight="1" ht="15.75">
      <c r="A738" s="246"/>
      <c r="B738" s="246"/>
      <c r="C738" s="246"/>
      <c r="D738" s="246"/>
      <c r="E738" s="246"/>
      <c r="F738" s="246"/>
      <c r="G738" s="246"/>
      <c r="H738" s="246"/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</row>
    <row r="739" spans="1:26" customHeight="1" ht="15.75">
      <c r="A739" s="246"/>
      <c r="B739" s="246"/>
      <c r="C739" s="246"/>
      <c r="D739" s="246"/>
      <c r="E739" s="246"/>
      <c r="F739" s="246"/>
      <c r="G739" s="246"/>
      <c r="H739" s="246"/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</row>
    <row r="740" spans="1:26" customHeight="1" ht="15.75">
      <c r="A740" s="246"/>
      <c r="B740" s="246"/>
      <c r="C740" s="246"/>
      <c r="D740" s="246"/>
      <c r="E740" s="246"/>
      <c r="F740" s="246"/>
      <c r="G740" s="246"/>
      <c r="H740" s="246"/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</row>
    <row r="741" spans="1:26" customHeight="1" ht="15.75">
      <c r="A741" s="246"/>
      <c r="B741" s="246"/>
      <c r="C741" s="246"/>
      <c r="D741" s="246"/>
      <c r="E741" s="246"/>
      <c r="F741" s="246"/>
      <c r="G741" s="246"/>
      <c r="H741" s="246"/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</row>
    <row r="742" spans="1:26" customHeight="1" ht="15.75">
      <c r="A742" s="246"/>
      <c r="B742" s="246"/>
      <c r="C742" s="246"/>
      <c r="D742" s="246"/>
      <c r="E742" s="246"/>
      <c r="F742" s="246"/>
      <c r="G742" s="246"/>
      <c r="H742" s="246"/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</row>
    <row r="743" spans="1:26" customHeight="1" ht="15.75">
      <c r="A743" s="246"/>
      <c r="B743" s="246"/>
      <c r="C743" s="246"/>
      <c r="D743" s="246"/>
      <c r="E743" s="246"/>
      <c r="F743" s="246"/>
      <c r="G743" s="246"/>
      <c r="H743" s="246"/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</row>
    <row r="744" spans="1:26" customHeight="1" ht="15.75">
      <c r="A744" s="246"/>
      <c r="B744" s="246"/>
      <c r="C744" s="246"/>
      <c r="D744" s="246"/>
      <c r="E744" s="246"/>
      <c r="F744" s="246"/>
      <c r="G744" s="246"/>
      <c r="H744" s="246"/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</row>
    <row r="745" spans="1:26" customHeight="1" ht="15.75">
      <c r="A745" s="246"/>
      <c r="B745" s="246"/>
      <c r="C745" s="246"/>
      <c r="D745" s="246"/>
      <c r="E745" s="246"/>
      <c r="F745" s="246"/>
      <c r="G745" s="246"/>
      <c r="H745" s="246"/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</row>
    <row r="746" spans="1:26" customHeight="1" ht="15.75">
      <c r="A746" s="246"/>
      <c r="B746" s="246"/>
      <c r="C746" s="246"/>
      <c r="D746" s="246"/>
      <c r="E746" s="246"/>
      <c r="F746" s="246"/>
      <c r="G746" s="246"/>
      <c r="H746" s="246"/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</row>
    <row r="747" spans="1:26" customHeight="1" ht="15.75">
      <c r="A747" s="246"/>
      <c r="B747" s="246"/>
      <c r="C747" s="246"/>
      <c r="D747" s="246"/>
      <c r="E747" s="246"/>
      <c r="F747" s="246"/>
      <c r="G747" s="246"/>
      <c r="H747" s="246"/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</row>
    <row r="748" spans="1:26" customHeight="1" ht="15.75">
      <c r="A748" s="246"/>
      <c r="B748" s="246"/>
      <c r="C748" s="246"/>
      <c r="D748" s="246"/>
      <c r="E748" s="246"/>
      <c r="F748" s="246"/>
      <c r="G748" s="246"/>
      <c r="H748" s="246"/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</row>
    <row r="749" spans="1:26" customHeight="1" ht="15.75">
      <c r="A749" s="246"/>
      <c r="B749" s="246"/>
      <c r="C749" s="246"/>
      <c r="D749" s="246"/>
      <c r="E749" s="246"/>
      <c r="F749" s="246"/>
      <c r="G749" s="246"/>
      <c r="H749" s="246"/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</row>
    <row r="750" spans="1:26" customHeight="1" ht="15.75">
      <c r="A750" s="246"/>
      <c r="B750" s="246"/>
      <c r="C750" s="246"/>
      <c r="D750" s="246"/>
      <c r="E750" s="246"/>
      <c r="F750" s="246"/>
      <c r="G750" s="246"/>
      <c r="H750" s="246"/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</row>
    <row r="751" spans="1:26" customHeight="1" ht="15.75">
      <c r="A751" s="246"/>
      <c r="B751" s="246"/>
      <c r="C751" s="246"/>
      <c r="D751" s="246"/>
      <c r="E751" s="246"/>
      <c r="F751" s="246"/>
      <c r="G751" s="246"/>
      <c r="H751" s="246"/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</row>
    <row r="752" spans="1:26" customHeight="1" ht="15.75">
      <c r="A752" s="246"/>
      <c r="B752" s="246"/>
      <c r="C752" s="246"/>
      <c r="D752" s="246"/>
      <c r="E752" s="246"/>
      <c r="F752" s="246"/>
      <c r="G752" s="246"/>
      <c r="H752" s="246"/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</row>
    <row r="753" spans="1:26" customHeight="1" ht="15.75">
      <c r="A753" s="246"/>
      <c r="B753" s="246"/>
      <c r="C753" s="246"/>
      <c r="D753" s="246"/>
      <c r="E753" s="246"/>
      <c r="F753" s="246"/>
      <c r="G753" s="246"/>
      <c r="H753" s="246"/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</row>
    <row r="754" spans="1:26" customHeight="1" ht="15.75">
      <c r="A754" s="246"/>
      <c r="B754" s="246"/>
      <c r="C754" s="246"/>
      <c r="D754" s="246"/>
      <c r="E754" s="246"/>
      <c r="F754" s="246"/>
      <c r="G754" s="246"/>
      <c r="H754" s="246"/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</row>
    <row r="755" spans="1:26" customHeight="1" ht="15.75">
      <c r="A755" s="246"/>
      <c r="B755" s="246"/>
      <c r="C755" s="246"/>
      <c r="D755" s="246"/>
      <c r="E755" s="246"/>
      <c r="F755" s="246"/>
      <c r="G755" s="246"/>
      <c r="H755" s="246"/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</row>
    <row r="756" spans="1:26" customHeight="1" ht="15.75">
      <c r="A756" s="246"/>
      <c r="B756" s="246"/>
      <c r="C756" s="246"/>
      <c r="D756" s="246"/>
      <c r="E756" s="246"/>
      <c r="F756" s="246"/>
      <c r="G756" s="246"/>
      <c r="H756" s="246"/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</row>
    <row r="757" spans="1:26" customHeight="1" ht="15.75">
      <c r="A757" s="246"/>
      <c r="B757" s="246"/>
      <c r="C757" s="246"/>
      <c r="D757" s="246"/>
      <c r="E757" s="246"/>
      <c r="F757" s="246"/>
      <c r="G757" s="246"/>
      <c r="H757" s="246"/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</row>
    <row r="758" spans="1:26" customHeight="1" ht="15.75">
      <c r="A758" s="246"/>
      <c r="B758" s="246"/>
      <c r="C758" s="246"/>
      <c r="D758" s="246"/>
      <c r="E758" s="246"/>
      <c r="F758" s="246"/>
      <c r="G758" s="246"/>
      <c r="H758" s="246"/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</row>
    <row r="759" spans="1:26" customHeight="1" ht="15.75">
      <c r="A759" s="246"/>
      <c r="B759" s="246"/>
      <c r="C759" s="246"/>
      <c r="D759" s="246"/>
      <c r="E759" s="246"/>
      <c r="F759" s="246"/>
      <c r="G759" s="246"/>
      <c r="H759" s="246"/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</row>
    <row r="760" spans="1:26" customHeight="1" ht="15.75">
      <c r="A760" s="246"/>
      <c r="B760" s="246"/>
      <c r="C760" s="246"/>
      <c r="D760" s="246"/>
      <c r="E760" s="246"/>
      <c r="F760" s="246"/>
      <c r="G760" s="246"/>
      <c r="H760" s="246"/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</row>
    <row r="761" spans="1:26" customHeight="1" ht="15.75">
      <c r="A761" s="246"/>
      <c r="B761" s="246"/>
      <c r="C761" s="246"/>
      <c r="D761" s="246"/>
      <c r="E761" s="246"/>
      <c r="F761" s="246"/>
      <c r="G761" s="246"/>
      <c r="H761" s="246"/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</row>
    <row r="762" spans="1:26" customHeight="1" ht="15.75">
      <c r="A762" s="246"/>
      <c r="B762" s="246"/>
      <c r="C762" s="246"/>
      <c r="D762" s="246"/>
      <c r="E762" s="246"/>
      <c r="F762" s="246"/>
      <c r="G762" s="246"/>
      <c r="H762" s="246"/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</row>
    <row r="763" spans="1:26" customHeight="1" ht="15.75">
      <c r="A763" s="246"/>
      <c r="B763" s="246"/>
      <c r="C763" s="246"/>
      <c r="D763" s="246"/>
      <c r="E763" s="246"/>
      <c r="F763" s="246"/>
      <c r="G763" s="246"/>
      <c r="H763" s="246"/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</row>
    <row r="764" spans="1:26" customHeight="1" ht="15.75">
      <c r="A764" s="246"/>
      <c r="B764" s="246"/>
      <c r="C764" s="246"/>
      <c r="D764" s="246"/>
      <c r="E764" s="246"/>
      <c r="F764" s="246"/>
      <c r="G764" s="246"/>
      <c r="H764" s="246"/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</row>
    <row r="765" spans="1:26" customHeight="1" ht="15.75">
      <c r="A765" s="246"/>
      <c r="B765" s="246"/>
      <c r="C765" s="246"/>
      <c r="D765" s="246"/>
      <c r="E765" s="246"/>
      <c r="F765" s="246"/>
      <c r="G765" s="246"/>
      <c r="H765" s="246"/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</row>
    <row r="766" spans="1:26" customHeight="1" ht="15.75">
      <c r="A766" s="246"/>
      <c r="B766" s="246"/>
      <c r="C766" s="246"/>
      <c r="D766" s="246"/>
      <c r="E766" s="246"/>
      <c r="F766" s="246"/>
      <c r="G766" s="246"/>
      <c r="H766" s="246"/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</row>
    <row r="767" spans="1:26" customHeight="1" ht="15.75">
      <c r="A767" s="246"/>
      <c r="B767" s="246"/>
      <c r="C767" s="246"/>
      <c r="D767" s="246"/>
      <c r="E767" s="246"/>
      <c r="F767" s="246"/>
      <c r="G767" s="246"/>
      <c r="H767" s="246"/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</row>
    <row r="768" spans="1:26" customHeight="1" ht="15.75">
      <c r="A768" s="246"/>
      <c r="B768" s="246"/>
      <c r="C768" s="246"/>
      <c r="D768" s="246"/>
      <c r="E768" s="246"/>
      <c r="F768" s="246"/>
      <c r="G768" s="246"/>
      <c r="H768" s="246"/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</row>
    <row r="769" spans="1:26" customHeight="1" ht="15.75">
      <c r="A769" s="246"/>
      <c r="B769" s="246"/>
      <c r="C769" s="246"/>
      <c r="D769" s="246"/>
      <c r="E769" s="246"/>
      <c r="F769" s="246"/>
      <c r="G769" s="246"/>
      <c r="H769" s="246"/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</row>
    <row r="770" spans="1:26" customHeight="1" ht="15.75">
      <c r="A770" s="246"/>
      <c r="B770" s="246"/>
      <c r="C770" s="246"/>
      <c r="D770" s="246"/>
      <c r="E770" s="246"/>
      <c r="F770" s="246"/>
      <c r="G770" s="246"/>
      <c r="H770" s="246"/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</row>
    <row r="771" spans="1:26" customHeight="1" ht="15.75">
      <c r="A771" s="246"/>
      <c r="B771" s="246"/>
      <c r="C771" s="246"/>
      <c r="D771" s="246"/>
      <c r="E771" s="246"/>
      <c r="F771" s="246"/>
      <c r="G771" s="246"/>
      <c r="H771" s="246"/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</row>
    <row r="772" spans="1:26" customHeight="1" ht="15.75">
      <c r="A772" s="246"/>
      <c r="B772" s="246"/>
      <c r="C772" s="246"/>
      <c r="D772" s="246"/>
      <c r="E772" s="246"/>
      <c r="F772" s="246"/>
      <c r="G772" s="246"/>
      <c r="H772" s="246"/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</row>
    <row r="773" spans="1:26" customHeight="1" ht="15.75">
      <c r="A773" s="246"/>
      <c r="B773" s="246"/>
      <c r="C773" s="246"/>
      <c r="D773" s="246"/>
      <c r="E773" s="246"/>
      <c r="F773" s="246"/>
      <c r="G773" s="246"/>
      <c r="H773" s="246"/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</row>
    <row r="774" spans="1:26" customHeight="1" ht="15.75">
      <c r="A774" s="246"/>
      <c r="B774" s="246"/>
      <c r="C774" s="246"/>
      <c r="D774" s="246"/>
      <c r="E774" s="246"/>
      <c r="F774" s="246"/>
      <c r="G774" s="246"/>
      <c r="H774" s="246"/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</row>
    <row r="775" spans="1:26" customHeight="1" ht="15.75">
      <c r="A775" s="246"/>
      <c r="B775" s="246"/>
      <c r="C775" s="246"/>
      <c r="D775" s="246"/>
      <c r="E775" s="246"/>
      <c r="F775" s="246"/>
      <c r="G775" s="246"/>
      <c r="H775" s="246"/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</row>
    <row r="776" spans="1:26" customHeight="1" ht="15.75">
      <c r="A776" s="246"/>
      <c r="B776" s="246"/>
      <c r="C776" s="246"/>
      <c r="D776" s="246"/>
      <c r="E776" s="246"/>
      <c r="F776" s="246"/>
      <c r="G776" s="246"/>
      <c r="H776" s="246"/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</row>
    <row r="777" spans="1:26" customHeight="1" ht="15.75">
      <c r="A777" s="246"/>
      <c r="B777" s="246"/>
      <c r="C777" s="246"/>
      <c r="D777" s="246"/>
      <c r="E777" s="246"/>
      <c r="F777" s="246"/>
      <c r="G777" s="246"/>
      <c r="H777" s="246"/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</row>
    <row r="778" spans="1:26" customHeight="1" ht="15.75">
      <c r="A778" s="246"/>
      <c r="B778" s="246"/>
      <c r="C778" s="246"/>
      <c r="D778" s="246"/>
      <c r="E778" s="246"/>
      <c r="F778" s="246"/>
      <c r="G778" s="246"/>
      <c r="H778" s="246"/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</row>
    <row r="779" spans="1:26" customHeight="1" ht="15.75">
      <c r="A779" s="246"/>
      <c r="B779" s="246"/>
      <c r="C779" s="246"/>
      <c r="D779" s="246"/>
      <c r="E779" s="246"/>
      <c r="F779" s="246"/>
      <c r="G779" s="246"/>
      <c r="H779" s="246"/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</row>
    <row r="780" spans="1:26" customHeight="1" ht="15.75">
      <c r="A780" s="246"/>
      <c r="B780" s="246"/>
      <c r="C780" s="246"/>
      <c r="D780" s="246"/>
      <c r="E780" s="246"/>
      <c r="F780" s="246"/>
      <c r="G780" s="246"/>
      <c r="H780" s="246"/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</row>
    <row r="781" spans="1:26" customHeight="1" ht="15.75">
      <c r="A781" s="246"/>
      <c r="B781" s="246"/>
      <c r="C781" s="246"/>
      <c r="D781" s="246"/>
      <c r="E781" s="246"/>
      <c r="F781" s="246"/>
      <c r="G781" s="246"/>
      <c r="H781" s="246"/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</row>
    <row r="782" spans="1:26" customHeight="1" ht="15.75">
      <c r="A782" s="246"/>
      <c r="B782" s="246"/>
      <c r="C782" s="246"/>
      <c r="D782" s="246"/>
      <c r="E782" s="246"/>
      <c r="F782" s="246"/>
      <c r="G782" s="246"/>
      <c r="H782" s="246"/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</row>
    <row r="783" spans="1:26" customHeight="1" ht="15.75">
      <c r="A783" s="246"/>
      <c r="B783" s="246"/>
      <c r="C783" s="246"/>
      <c r="D783" s="246"/>
      <c r="E783" s="246"/>
      <c r="F783" s="246"/>
      <c r="G783" s="246"/>
      <c r="H783" s="246"/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</row>
    <row r="784" spans="1:26" customHeight="1" ht="15.75">
      <c r="A784" s="246"/>
      <c r="B784" s="246"/>
      <c r="C784" s="246"/>
      <c r="D784" s="246"/>
      <c r="E784" s="246"/>
      <c r="F784" s="246"/>
      <c r="G784" s="246"/>
      <c r="H784" s="246"/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</row>
    <row r="785" spans="1:26" customHeight="1" ht="15.75">
      <c r="A785" s="246"/>
      <c r="B785" s="246"/>
      <c r="C785" s="246"/>
      <c r="D785" s="246"/>
      <c r="E785" s="246"/>
      <c r="F785" s="246"/>
      <c r="G785" s="246"/>
      <c r="H785" s="246"/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</row>
    <row r="786" spans="1:26" customHeight="1" ht="15.75">
      <c r="A786" s="246"/>
      <c r="B786" s="246"/>
      <c r="C786" s="246"/>
      <c r="D786" s="246"/>
      <c r="E786" s="246"/>
      <c r="F786" s="246"/>
      <c r="G786" s="246"/>
      <c r="H786" s="246"/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</row>
    <row r="787" spans="1:26" customHeight="1" ht="15.75">
      <c r="A787" s="246"/>
      <c r="B787" s="246"/>
      <c r="C787" s="246"/>
      <c r="D787" s="246"/>
      <c r="E787" s="246"/>
      <c r="F787" s="246"/>
      <c r="G787" s="246"/>
      <c r="H787" s="246"/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</row>
    <row r="788" spans="1:26" customHeight="1" ht="15.75">
      <c r="A788" s="246"/>
      <c r="B788" s="246"/>
      <c r="C788" s="246"/>
      <c r="D788" s="246"/>
      <c r="E788" s="246"/>
      <c r="F788" s="246"/>
      <c r="G788" s="246"/>
      <c r="H788" s="246"/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</row>
    <row r="789" spans="1:26" customHeight="1" ht="15.75">
      <c r="A789" s="246"/>
      <c r="B789" s="246"/>
      <c r="C789" s="246"/>
      <c r="D789" s="246"/>
      <c r="E789" s="246"/>
      <c r="F789" s="246"/>
      <c r="G789" s="246"/>
      <c r="H789" s="246"/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</row>
    <row r="790" spans="1:26" customHeight="1" ht="15.75">
      <c r="A790" s="246"/>
      <c r="B790" s="246"/>
      <c r="C790" s="246"/>
      <c r="D790" s="246"/>
      <c r="E790" s="246"/>
      <c r="F790" s="246"/>
      <c r="G790" s="246"/>
      <c r="H790" s="246"/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</row>
    <row r="791" spans="1:26" customHeight="1" ht="15.75">
      <c r="A791" s="246"/>
      <c r="B791" s="246"/>
      <c r="C791" s="246"/>
      <c r="D791" s="246"/>
      <c r="E791" s="246"/>
      <c r="F791" s="246"/>
      <c r="G791" s="246"/>
      <c r="H791" s="246"/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</row>
    <row r="792" spans="1:26" customHeight="1" ht="15.75">
      <c r="A792" s="246"/>
      <c r="B792" s="246"/>
      <c r="C792" s="246"/>
      <c r="D792" s="246"/>
      <c r="E792" s="246"/>
      <c r="F792" s="246"/>
      <c r="G792" s="246"/>
      <c r="H792" s="246"/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</row>
    <row r="793" spans="1:26" customHeight="1" ht="15.75">
      <c r="A793" s="246"/>
      <c r="B793" s="246"/>
      <c r="C793" s="246"/>
      <c r="D793" s="246"/>
      <c r="E793" s="246"/>
      <c r="F793" s="246"/>
      <c r="G793" s="246"/>
      <c r="H793" s="246"/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</row>
    <row r="794" spans="1:26" customHeight="1" ht="15.75">
      <c r="A794" s="246"/>
      <c r="B794" s="246"/>
      <c r="C794" s="246"/>
      <c r="D794" s="246"/>
      <c r="E794" s="246"/>
      <c r="F794" s="246"/>
      <c r="G794" s="246"/>
      <c r="H794" s="246"/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</row>
    <row r="795" spans="1:26" customHeight="1" ht="15.75">
      <c r="A795" s="246"/>
      <c r="B795" s="246"/>
      <c r="C795" s="246"/>
      <c r="D795" s="246"/>
      <c r="E795" s="246"/>
      <c r="F795" s="246"/>
      <c r="G795" s="246"/>
      <c r="H795" s="246"/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</row>
    <row r="796" spans="1:26" customHeight="1" ht="15.75">
      <c r="A796" s="246"/>
      <c r="B796" s="246"/>
      <c r="C796" s="246"/>
      <c r="D796" s="246"/>
      <c r="E796" s="246"/>
      <c r="F796" s="246"/>
      <c r="G796" s="246"/>
      <c r="H796" s="246"/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</row>
    <row r="797" spans="1:26" customHeight="1" ht="15.75">
      <c r="A797" s="246"/>
      <c r="B797" s="246"/>
      <c r="C797" s="246"/>
      <c r="D797" s="246"/>
      <c r="E797" s="246"/>
      <c r="F797" s="246"/>
      <c r="G797" s="246"/>
      <c r="H797" s="246"/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</row>
    <row r="798" spans="1:26" customHeight="1" ht="15.75">
      <c r="A798" s="246"/>
      <c r="B798" s="246"/>
      <c r="C798" s="246"/>
      <c r="D798" s="246"/>
      <c r="E798" s="246"/>
      <c r="F798" s="246"/>
      <c r="G798" s="246"/>
      <c r="H798" s="246"/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</row>
    <row r="799" spans="1:26" customHeight="1" ht="15.75">
      <c r="A799" s="246"/>
      <c r="B799" s="246"/>
      <c r="C799" s="246"/>
      <c r="D799" s="246"/>
      <c r="E799" s="246"/>
      <c r="F799" s="246"/>
      <c r="G799" s="246"/>
      <c r="H799" s="246"/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</row>
    <row r="800" spans="1:26" customHeight="1" ht="15.75">
      <c r="A800" s="246"/>
      <c r="B800" s="246"/>
      <c r="C800" s="246"/>
      <c r="D800" s="246"/>
      <c r="E800" s="246"/>
      <c r="F800" s="246"/>
      <c r="G800" s="246"/>
      <c r="H800" s="246"/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</row>
    <row r="801" spans="1:26" customHeight="1" ht="15.75">
      <c r="A801" s="246"/>
      <c r="B801" s="246"/>
      <c r="C801" s="246"/>
      <c r="D801" s="246"/>
      <c r="E801" s="246"/>
      <c r="F801" s="246"/>
      <c r="G801" s="246"/>
      <c r="H801" s="246"/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</row>
    <row r="802" spans="1:26" customHeight="1" ht="15.75">
      <c r="A802" s="246"/>
      <c r="B802" s="246"/>
      <c r="C802" s="246"/>
      <c r="D802" s="246"/>
      <c r="E802" s="246"/>
      <c r="F802" s="246"/>
      <c r="G802" s="246"/>
      <c r="H802" s="246"/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</row>
    <row r="803" spans="1:26" customHeight="1" ht="15.75">
      <c r="A803" s="246"/>
      <c r="B803" s="246"/>
      <c r="C803" s="246"/>
      <c r="D803" s="246"/>
      <c r="E803" s="246"/>
      <c r="F803" s="246"/>
      <c r="G803" s="246"/>
      <c r="H803" s="246"/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</row>
    <row r="804" spans="1:26" customHeight="1" ht="15.75">
      <c r="A804" s="246"/>
      <c r="B804" s="246"/>
      <c r="C804" s="246"/>
      <c r="D804" s="246"/>
      <c r="E804" s="246"/>
      <c r="F804" s="246"/>
      <c r="G804" s="246"/>
      <c r="H804" s="246"/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</row>
    <row r="805" spans="1:26" customHeight="1" ht="15.75">
      <c r="A805" s="246"/>
      <c r="B805" s="246"/>
      <c r="C805" s="246"/>
      <c r="D805" s="246"/>
      <c r="E805" s="246"/>
      <c r="F805" s="246"/>
      <c r="G805" s="246"/>
      <c r="H805" s="246"/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</row>
    <row r="806" spans="1:26" customHeight="1" ht="15.75">
      <c r="A806" s="246"/>
      <c r="B806" s="246"/>
      <c r="C806" s="246"/>
      <c r="D806" s="246"/>
      <c r="E806" s="246"/>
      <c r="F806" s="246"/>
      <c r="G806" s="246"/>
      <c r="H806" s="246"/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</row>
    <row r="807" spans="1:26" customHeight="1" ht="15.75">
      <c r="A807" s="246"/>
      <c r="B807" s="246"/>
      <c r="C807" s="246"/>
      <c r="D807" s="246"/>
      <c r="E807" s="246"/>
      <c r="F807" s="246"/>
      <c r="G807" s="246"/>
      <c r="H807" s="246"/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</row>
    <row r="808" spans="1:26" customHeight="1" ht="15.75">
      <c r="A808" s="246"/>
      <c r="B808" s="246"/>
      <c r="C808" s="246"/>
      <c r="D808" s="246"/>
      <c r="E808" s="246"/>
      <c r="F808" s="246"/>
      <c r="G808" s="246"/>
      <c r="H808" s="246"/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</row>
    <row r="809" spans="1:26" customHeight="1" ht="15.75">
      <c r="A809" s="246"/>
      <c r="B809" s="246"/>
      <c r="C809" s="246"/>
      <c r="D809" s="246"/>
      <c r="E809" s="246"/>
      <c r="F809" s="246"/>
      <c r="G809" s="246"/>
      <c r="H809" s="246"/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</row>
    <row r="810" spans="1:26" customHeight="1" ht="15.75">
      <c r="A810" s="246"/>
      <c r="B810" s="246"/>
      <c r="C810" s="246"/>
      <c r="D810" s="246"/>
      <c r="E810" s="246"/>
      <c r="F810" s="246"/>
      <c r="G810" s="246"/>
      <c r="H810" s="246"/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</row>
    <row r="811" spans="1:26" customHeight="1" ht="15.75">
      <c r="A811" s="246"/>
      <c r="B811" s="246"/>
      <c r="C811" s="246"/>
      <c r="D811" s="246"/>
      <c r="E811" s="246"/>
      <c r="F811" s="246"/>
      <c r="G811" s="246"/>
      <c r="H811" s="246"/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</row>
    <row r="812" spans="1:26" customHeight="1" ht="15.75">
      <c r="A812" s="246"/>
      <c r="B812" s="246"/>
      <c r="C812" s="246"/>
      <c r="D812" s="246"/>
      <c r="E812" s="246"/>
      <c r="F812" s="246"/>
      <c r="G812" s="246"/>
      <c r="H812" s="246"/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</row>
    <row r="813" spans="1:26" customHeight="1" ht="15.75">
      <c r="A813" s="246"/>
      <c r="B813" s="246"/>
      <c r="C813" s="246"/>
      <c r="D813" s="246"/>
      <c r="E813" s="246"/>
      <c r="F813" s="246"/>
      <c r="G813" s="246"/>
      <c r="H813" s="246"/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</row>
    <row r="814" spans="1:26" customHeight="1" ht="15.75">
      <c r="A814" s="246"/>
      <c r="B814" s="246"/>
      <c r="C814" s="246"/>
      <c r="D814" s="246"/>
      <c r="E814" s="246"/>
      <c r="F814" s="246"/>
      <c r="G814" s="246"/>
      <c r="H814" s="246"/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</row>
    <row r="815" spans="1:26" customHeight="1" ht="15.75">
      <c r="A815" s="246"/>
      <c r="B815" s="246"/>
      <c r="C815" s="246"/>
      <c r="D815" s="246"/>
      <c r="E815" s="246"/>
      <c r="F815" s="246"/>
      <c r="G815" s="246"/>
      <c r="H815" s="246"/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</row>
    <row r="816" spans="1:26" customHeight="1" ht="15.75">
      <c r="A816" s="246"/>
      <c r="B816" s="246"/>
      <c r="C816" s="246"/>
      <c r="D816" s="246"/>
      <c r="E816" s="246"/>
      <c r="F816" s="246"/>
      <c r="G816" s="246"/>
      <c r="H816" s="246"/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</row>
    <row r="817" spans="1:26" customHeight="1" ht="15.75">
      <c r="A817" s="246"/>
      <c r="B817" s="246"/>
      <c r="C817" s="246"/>
      <c r="D817" s="246"/>
      <c r="E817" s="246"/>
      <c r="F817" s="246"/>
      <c r="G817" s="246"/>
      <c r="H817" s="246"/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</row>
    <row r="818" spans="1:26" customHeight="1" ht="15.75">
      <c r="A818" s="246"/>
      <c r="B818" s="246"/>
      <c r="C818" s="246"/>
      <c r="D818" s="246"/>
      <c r="E818" s="246"/>
      <c r="F818" s="246"/>
      <c r="G818" s="246"/>
      <c r="H818" s="246"/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</row>
    <row r="819" spans="1:26" customHeight="1" ht="15.75">
      <c r="A819" s="246"/>
      <c r="B819" s="246"/>
      <c r="C819" s="246"/>
      <c r="D819" s="246"/>
      <c r="E819" s="246"/>
      <c r="F819" s="246"/>
      <c r="G819" s="246"/>
      <c r="H819" s="246"/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</row>
    <row r="820" spans="1:26" customHeight="1" ht="15.75">
      <c r="A820" s="246"/>
      <c r="B820" s="246"/>
      <c r="C820" s="246"/>
      <c r="D820" s="246"/>
      <c r="E820" s="246"/>
      <c r="F820" s="246"/>
      <c r="G820" s="246"/>
      <c r="H820" s="246"/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</row>
    <row r="821" spans="1:26" customHeight="1" ht="15.75">
      <c r="A821" s="246"/>
      <c r="B821" s="246"/>
      <c r="C821" s="246"/>
      <c r="D821" s="246"/>
      <c r="E821" s="246"/>
      <c r="F821" s="246"/>
      <c r="G821" s="246"/>
      <c r="H821" s="246"/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</row>
    <row r="822" spans="1:26" customHeight="1" ht="15.75">
      <c r="A822" s="246"/>
      <c r="B822" s="246"/>
      <c r="C822" s="246"/>
      <c r="D822" s="246"/>
      <c r="E822" s="246"/>
      <c r="F822" s="246"/>
      <c r="G822" s="246"/>
      <c r="H822" s="246"/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</row>
    <row r="823" spans="1:26" customHeight="1" ht="15.75">
      <c r="A823" s="246"/>
      <c r="B823" s="246"/>
      <c r="C823" s="246"/>
      <c r="D823" s="246"/>
      <c r="E823" s="246"/>
      <c r="F823" s="246"/>
      <c r="G823" s="246"/>
      <c r="H823" s="246"/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</row>
    <row r="824" spans="1:26" customHeight="1" ht="15.75">
      <c r="A824" s="246"/>
      <c r="B824" s="246"/>
      <c r="C824" s="246"/>
      <c r="D824" s="246"/>
      <c r="E824" s="246"/>
      <c r="F824" s="246"/>
      <c r="G824" s="246"/>
      <c r="H824" s="246"/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</row>
    <row r="825" spans="1:26" customHeight="1" ht="15.75">
      <c r="A825" s="246"/>
      <c r="B825" s="246"/>
      <c r="C825" s="246"/>
      <c r="D825" s="246"/>
      <c r="E825" s="246"/>
      <c r="F825" s="246"/>
      <c r="G825" s="246"/>
      <c r="H825" s="246"/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</row>
    <row r="826" spans="1:26" customHeight="1" ht="15.75">
      <c r="A826" s="246"/>
      <c r="B826" s="246"/>
      <c r="C826" s="246"/>
      <c r="D826" s="246"/>
      <c r="E826" s="246"/>
      <c r="F826" s="246"/>
      <c r="G826" s="246"/>
      <c r="H826" s="246"/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</row>
    <row r="827" spans="1:26" customHeight="1" ht="15.75">
      <c r="A827" s="246"/>
      <c r="B827" s="246"/>
      <c r="C827" s="246"/>
      <c r="D827" s="246"/>
      <c r="E827" s="246"/>
      <c r="F827" s="246"/>
      <c r="G827" s="246"/>
      <c r="H827" s="246"/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</row>
    <row r="828" spans="1:26" customHeight="1" ht="15.75">
      <c r="A828" s="246"/>
      <c r="B828" s="246"/>
      <c r="C828" s="246"/>
      <c r="D828" s="246"/>
      <c r="E828" s="246"/>
      <c r="F828" s="246"/>
      <c r="G828" s="246"/>
      <c r="H828" s="246"/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</row>
    <row r="829" spans="1:26" customHeight="1" ht="15.75">
      <c r="A829" s="246"/>
      <c r="B829" s="246"/>
      <c r="C829" s="246"/>
      <c r="D829" s="246"/>
      <c r="E829" s="246"/>
      <c r="F829" s="246"/>
      <c r="G829" s="246"/>
      <c r="H829" s="246"/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</row>
    <row r="830" spans="1:26" customHeight="1" ht="15.75">
      <c r="A830" s="246"/>
      <c r="B830" s="246"/>
      <c r="C830" s="246"/>
      <c r="D830" s="246"/>
      <c r="E830" s="246"/>
      <c r="F830" s="246"/>
      <c r="G830" s="246"/>
      <c r="H830" s="246"/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</row>
    <row r="831" spans="1:26" customHeight="1" ht="15.75">
      <c r="A831" s="246"/>
      <c r="B831" s="246"/>
      <c r="C831" s="246"/>
      <c r="D831" s="246"/>
      <c r="E831" s="246"/>
      <c r="F831" s="246"/>
      <c r="G831" s="246"/>
      <c r="H831" s="246"/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</row>
    <row r="832" spans="1:26" customHeight="1" ht="15.75">
      <c r="A832" s="246"/>
      <c r="B832" s="246"/>
      <c r="C832" s="246"/>
      <c r="D832" s="246"/>
      <c r="E832" s="246"/>
      <c r="F832" s="246"/>
      <c r="G832" s="246"/>
      <c r="H832" s="246"/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</row>
    <row r="833" spans="1:26" customHeight="1" ht="15.75">
      <c r="A833" s="246"/>
      <c r="B833" s="246"/>
      <c r="C833" s="246"/>
      <c r="D833" s="246"/>
      <c r="E833" s="246"/>
      <c r="F833" s="246"/>
      <c r="G833" s="246"/>
      <c r="H833" s="246"/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</row>
    <row r="834" spans="1:26" customHeight="1" ht="15.75">
      <c r="A834" s="246"/>
      <c r="B834" s="246"/>
      <c r="C834" s="246"/>
      <c r="D834" s="246"/>
      <c r="E834" s="246"/>
      <c r="F834" s="246"/>
      <c r="G834" s="246"/>
      <c r="H834" s="246"/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</row>
    <row r="835" spans="1:26" customHeight="1" ht="15.75">
      <c r="A835" s="246"/>
      <c r="B835" s="246"/>
      <c r="C835" s="246"/>
      <c r="D835" s="246"/>
      <c r="E835" s="246"/>
      <c r="F835" s="246"/>
      <c r="G835" s="246"/>
      <c r="H835" s="246"/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</row>
    <row r="836" spans="1:26" customHeight="1" ht="15.75">
      <c r="A836" s="246"/>
      <c r="B836" s="246"/>
      <c r="C836" s="246"/>
      <c r="D836" s="246"/>
      <c r="E836" s="246"/>
      <c r="F836" s="246"/>
      <c r="G836" s="246"/>
      <c r="H836" s="246"/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</row>
    <row r="837" spans="1:26" customHeight="1" ht="15.75">
      <c r="A837" s="246"/>
      <c r="B837" s="246"/>
      <c r="C837" s="246"/>
      <c r="D837" s="246"/>
      <c r="E837" s="246"/>
      <c r="F837" s="246"/>
      <c r="G837" s="246"/>
      <c r="H837" s="246"/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</row>
    <row r="838" spans="1:26" customHeight="1" ht="15.75">
      <c r="A838" s="246"/>
      <c r="B838" s="246"/>
      <c r="C838" s="246"/>
      <c r="D838" s="246"/>
      <c r="E838" s="246"/>
      <c r="F838" s="246"/>
      <c r="G838" s="246"/>
      <c r="H838" s="246"/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</row>
    <row r="839" spans="1:26" customHeight="1" ht="15.75">
      <c r="A839" s="246"/>
      <c r="B839" s="246"/>
      <c r="C839" s="246"/>
      <c r="D839" s="246"/>
      <c r="E839" s="246"/>
      <c r="F839" s="246"/>
      <c r="G839" s="246"/>
      <c r="H839" s="246"/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</row>
    <row r="840" spans="1:26" customHeight="1" ht="15.75">
      <c r="A840" s="246"/>
      <c r="B840" s="246"/>
      <c r="C840" s="246"/>
      <c r="D840" s="246"/>
      <c r="E840" s="246"/>
      <c r="F840" s="246"/>
      <c r="G840" s="246"/>
      <c r="H840" s="246"/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</row>
    <row r="841" spans="1:26" customHeight="1" ht="15.75">
      <c r="A841" s="246"/>
      <c r="B841" s="246"/>
      <c r="C841" s="246"/>
      <c r="D841" s="246"/>
      <c r="E841" s="246"/>
      <c r="F841" s="246"/>
      <c r="G841" s="246"/>
      <c r="H841" s="246"/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</row>
    <row r="842" spans="1:26" customHeight="1" ht="15.75">
      <c r="A842" s="246"/>
      <c r="B842" s="246"/>
      <c r="C842" s="246"/>
      <c r="D842" s="246"/>
      <c r="E842" s="246"/>
      <c r="F842" s="246"/>
      <c r="G842" s="246"/>
      <c r="H842" s="246"/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</row>
    <row r="843" spans="1:26" customHeight="1" ht="15.75">
      <c r="A843" s="246"/>
      <c r="B843" s="246"/>
      <c r="C843" s="246"/>
      <c r="D843" s="246"/>
      <c r="E843" s="246"/>
      <c r="F843" s="246"/>
      <c r="G843" s="246"/>
      <c r="H843" s="246"/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</row>
    <row r="844" spans="1:26" customHeight="1" ht="15.75">
      <c r="A844" s="246"/>
      <c r="B844" s="246"/>
      <c r="C844" s="246"/>
      <c r="D844" s="246"/>
      <c r="E844" s="246"/>
      <c r="F844" s="246"/>
      <c r="G844" s="246"/>
      <c r="H844" s="246"/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</row>
    <row r="845" spans="1:26" customHeight="1" ht="15.75">
      <c r="A845" s="246"/>
      <c r="B845" s="246"/>
      <c r="C845" s="246"/>
      <c r="D845" s="246"/>
      <c r="E845" s="246"/>
      <c r="F845" s="246"/>
      <c r="G845" s="246"/>
      <c r="H845" s="246"/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</row>
    <row r="846" spans="1:26" customHeight="1" ht="15.75">
      <c r="A846" s="246"/>
      <c r="B846" s="246"/>
      <c r="C846" s="246"/>
      <c r="D846" s="246"/>
      <c r="E846" s="246"/>
      <c r="F846" s="246"/>
      <c r="G846" s="246"/>
      <c r="H846" s="246"/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</row>
    <row r="847" spans="1:26" customHeight="1" ht="15.75">
      <c r="A847" s="246"/>
      <c r="B847" s="246"/>
      <c r="C847" s="246"/>
      <c r="D847" s="246"/>
      <c r="E847" s="246"/>
      <c r="F847" s="246"/>
      <c r="G847" s="246"/>
      <c r="H847" s="246"/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</row>
    <row r="848" spans="1:26" customHeight="1" ht="15.75">
      <c r="A848" s="246"/>
      <c r="B848" s="246"/>
      <c r="C848" s="246"/>
      <c r="D848" s="246"/>
      <c r="E848" s="246"/>
      <c r="F848" s="246"/>
      <c r="G848" s="246"/>
      <c r="H848" s="246"/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</row>
    <row r="849" spans="1:26" customHeight="1" ht="15.75">
      <c r="A849" s="246"/>
      <c r="B849" s="246"/>
      <c r="C849" s="246"/>
      <c r="D849" s="246"/>
      <c r="E849" s="246"/>
      <c r="F849" s="246"/>
      <c r="G849" s="246"/>
      <c r="H849" s="246"/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</row>
    <row r="850" spans="1:26" customHeight="1" ht="15.75">
      <c r="A850" s="246"/>
      <c r="B850" s="246"/>
      <c r="C850" s="246"/>
      <c r="D850" s="246"/>
      <c r="E850" s="246"/>
      <c r="F850" s="246"/>
      <c r="G850" s="246"/>
      <c r="H850" s="246"/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</row>
    <row r="851" spans="1:26" customHeight="1" ht="15.75">
      <c r="A851" s="246"/>
      <c r="B851" s="246"/>
      <c r="C851" s="246"/>
      <c r="D851" s="246"/>
      <c r="E851" s="246"/>
      <c r="F851" s="246"/>
      <c r="G851" s="246"/>
      <c r="H851" s="246"/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</row>
    <row r="852" spans="1:26" customHeight="1" ht="15.75">
      <c r="A852" s="246"/>
      <c r="B852" s="246"/>
      <c r="C852" s="246"/>
      <c r="D852" s="246"/>
      <c r="E852" s="246"/>
      <c r="F852" s="246"/>
      <c r="G852" s="246"/>
      <c r="H852" s="246"/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</row>
    <row r="853" spans="1:26" customHeight="1" ht="15.75">
      <c r="A853" s="246"/>
      <c r="B853" s="246"/>
      <c r="C853" s="246"/>
      <c r="D853" s="246"/>
      <c r="E853" s="246"/>
      <c r="F853" s="246"/>
      <c r="G853" s="246"/>
      <c r="H853" s="246"/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</row>
    <row r="854" spans="1:26" customHeight="1" ht="15.75">
      <c r="A854" s="246"/>
      <c r="B854" s="246"/>
      <c r="C854" s="246"/>
      <c r="D854" s="246"/>
      <c r="E854" s="246"/>
      <c r="F854" s="246"/>
      <c r="G854" s="246"/>
      <c r="H854" s="246"/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</row>
    <row r="855" spans="1:26" customHeight="1" ht="15.75">
      <c r="A855" s="246"/>
      <c r="B855" s="246"/>
      <c r="C855" s="246"/>
      <c r="D855" s="246"/>
      <c r="E855" s="246"/>
      <c r="F855" s="246"/>
      <c r="G855" s="246"/>
      <c r="H855" s="246"/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</row>
    <row r="856" spans="1:26" customHeight="1" ht="15.75">
      <c r="A856" s="246"/>
      <c r="B856" s="246"/>
      <c r="C856" s="246"/>
      <c r="D856" s="246"/>
      <c r="E856" s="246"/>
      <c r="F856" s="246"/>
      <c r="G856" s="246"/>
      <c r="H856" s="246"/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</row>
    <row r="857" spans="1:26" customHeight="1" ht="15.75">
      <c r="A857" s="246"/>
      <c r="B857" s="246"/>
      <c r="C857" s="246"/>
      <c r="D857" s="246"/>
      <c r="E857" s="246"/>
      <c r="F857" s="246"/>
      <c r="G857" s="246"/>
      <c r="H857" s="246"/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</row>
    <row r="858" spans="1:26" customHeight="1" ht="15.75">
      <c r="A858" s="246"/>
      <c r="B858" s="246"/>
      <c r="C858" s="246"/>
      <c r="D858" s="246"/>
      <c r="E858" s="246"/>
      <c r="F858" s="246"/>
      <c r="G858" s="246"/>
      <c r="H858" s="246"/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</row>
    <row r="859" spans="1:26" customHeight="1" ht="15.75">
      <c r="A859" s="246"/>
      <c r="B859" s="246"/>
      <c r="C859" s="246"/>
      <c r="D859" s="246"/>
      <c r="E859" s="246"/>
      <c r="F859" s="246"/>
      <c r="G859" s="246"/>
      <c r="H859" s="246"/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</row>
    <row r="860" spans="1:26" customHeight="1" ht="15.75">
      <c r="A860" s="246"/>
      <c r="B860" s="246"/>
      <c r="C860" s="246"/>
      <c r="D860" s="246"/>
      <c r="E860" s="246"/>
      <c r="F860" s="246"/>
      <c r="G860" s="246"/>
      <c r="H860" s="246"/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</row>
    <row r="861" spans="1:26" customHeight="1" ht="15.75">
      <c r="A861" s="246"/>
      <c r="B861" s="246"/>
      <c r="C861" s="246"/>
      <c r="D861" s="246"/>
      <c r="E861" s="246"/>
      <c r="F861" s="246"/>
      <c r="G861" s="246"/>
      <c r="H861" s="246"/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</row>
    <row r="862" spans="1:26" customHeight="1" ht="15.75">
      <c r="A862" s="246"/>
      <c r="B862" s="246"/>
      <c r="C862" s="246"/>
      <c r="D862" s="246"/>
      <c r="E862" s="246"/>
      <c r="F862" s="246"/>
      <c r="G862" s="246"/>
      <c r="H862" s="246"/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</row>
    <row r="863" spans="1:26" customHeight="1" ht="15.75">
      <c r="A863" s="246"/>
      <c r="B863" s="246"/>
      <c r="C863" s="246"/>
      <c r="D863" s="246"/>
      <c r="E863" s="246"/>
      <c r="F863" s="246"/>
      <c r="G863" s="246"/>
      <c r="H863" s="246"/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</row>
    <row r="864" spans="1:26" customHeight="1" ht="15.75">
      <c r="A864" s="246"/>
      <c r="B864" s="246"/>
      <c r="C864" s="246"/>
      <c r="D864" s="246"/>
      <c r="E864" s="246"/>
      <c r="F864" s="246"/>
      <c r="G864" s="246"/>
      <c r="H864" s="246"/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</row>
    <row r="865" spans="1:26" customHeight="1" ht="15.75">
      <c r="A865" s="246"/>
      <c r="B865" s="246"/>
      <c r="C865" s="246"/>
      <c r="D865" s="246"/>
      <c r="E865" s="246"/>
      <c r="F865" s="246"/>
      <c r="G865" s="246"/>
      <c r="H865" s="246"/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</row>
    <row r="866" spans="1:26" customHeight="1" ht="15.75">
      <c r="A866" s="246"/>
      <c r="B866" s="246"/>
      <c r="C866" s="246"/>
      <c r="D866" s="246"/>
      <c r="E866" s="246"/>
      <c r="F866" s="246"/>
      <c r="G866" s="246"/>
      <c r="H866" s="246"/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</row>
    <row r="867" spans="1:26" customHeight="1" ht="15.75">
      <c r="A867" s="246"/>
      <c r="B867" s="246"/>
      <c r="C867" s="246"/>
      <c r="D867" s="246"/>
      <c r="E867" s="246"/>
      <c r="F867" s="246"/>
      <c r="G867" s="246"/>
      <c r="H867" s="246"/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</row>
    <row r="868" spans="1:26" customHeight="1" ht="15.75">
      <c r="A868" s="246"/>
      <c r="B868" s="246"/>
      <c r="C868" s="246"/>
      <c r="D868" s="246"/>
      <c r="E868" s="246"/>
      <c r="F868" s="246"/>
      <c r="G868" s="246"/>
      <c r="H868" s="246"/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</row>
    <row r="869" spans="1:26" customHeight="1" ht="15.75">
      <c r="A869" s="246"/>
      <c r="B869" s="246"/>
      <c r="C869" s="246"/>
      <c r="D869" s="246"/>
      <c r="E869" s="246"/>
      <c r="F869" s="246"/>
      <c r="G869" s="246"/>
      <c r="H869" s="246"/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</row>
    <row r="870" spans="1:26" customHeight="1" ht="15.75">
      <c r="A870" s="246"/>
      <c r="B870" s="246"/>
      <c r="C870" s="246"/>
      <c r="D870" s="246"/>
      <c r="E870" s="246"/>
      <c r="F870" s="246"/>
      <c r="G870" s="246"/>
      <c r="H870" s="246"/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</row>
    <row r="871" spans="1:26" customHeight="1" ht="15.75">
      <c r="A871" s="246"/>
      <c r="B871" s="246"/>
      <c r="C871" s="246"/>
      <c r="D871" s="246"/>
      <c r="E871" s="246"/>
      <c r="F871" s="246"/>
      <c r="G871" s="246"/>
      <c r="H871" s="246"/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</row>
    <row r="872" spans="1:26" customHeight="1" ht="15.75">
      <c r="A872" s="246"/>
      <c r="B872" s="246"/>
      <c r="C872" s="246"/>
      <c r="D872" s="246"/>
      <c r="E872" s="246"/>
      <c r="F872" s="246"/>
      <c r="G872" s="246"/>
      <c r="H872" s="246"/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</row>
    <row r="873" spans="1:26" customHeight="1" ht="15.75">
      <c r="A873" s="246"/>
      <c r="B873" s="246"/>
      <c r="C873" s="246"/>
      <c r="D873" s="246"/>
      <c r="E873" s="246"/>
      <c r="F873" s="246"/>
      <c r="G873" s="246"/>
      <c r="H873" s="246"/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</row>
    <row r="874" spans="1:26" customHeight="1" ht="15.75">
      <c r="A874" s="246"/>
      <c r="B874" s="246"/>
      <c r="C874" s="246"/>
      <c r="D874" s="246"/>
      <c r="E874" s="246"/>
      <c r="F874" s="246"/>
      <c r="G874" s="246"/>
      <c r="H874" s="246"/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</row>
    <row r="875" spans="1:26" customHeight="1" ht="15.75">
      <c r="A875" s="246"/>
      <c r="B875" s="246"/>
      <c r="C875" s="246"/>
      <c r="D875" s="246"/>
      <c r="E875" s="246"/>
      <c r="F875" s="246"/>
      <c r="G875" s="246"/>
      <c r="H875" s="246"/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</row>
    <row r="876" spans="1:26" customHeight="1" ht="15.75">
      <c r="A876" s="246"/>
      <c r="B876" s="246"/>
      <c r="C876" s="246"/>
      <c r="D876" s="246"/>
      <c r="E876" s="246"/>
      <c r="F876" s="246"/>
      <c r="G876" s="246"/>
      <c r="H876" s="246"/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</row>
    <row r="877" spans="1:26" customHeight="1" ht="15.75">
      <c r="A877" s="246"/>
      <c r="B877" s="246"/>
      <c r="C877" s="246"/>
      <c r="D877" s="246"/>
      <c r="E877" s="246"/>
      <c r="F877" s="246"/>
      <c r="G877" s="246"/>
      <c r="H877" s="246"/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</row>
    <row r="878" spans="1:26" customHeight="1" ht="15.75">
      <c r="A878" s="246"/>
      <c r="B878" s="246"/>
      <c r="C878" s="246"/>
      <c r="D878" s="246"/>
      <c r="E878" s="246"/>
      <c r="F878" s="246"/>
      <c r="G878" s="246"/>
      <c r="H878" s="246"/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</row>
    <row r="879" spans="1:26" customHeight="1" ht="15.75">
      <c r="A879" s="246"/>
      <c r="B879" s="246"/>
      <c r="C879" s="246"/>
      <c r="D879" s="246"/>
      <c r="E879" s="246"/>
      <c r="F879" s="246"/>
      <c r="G879" s="246"/>
      <c r="H879" s="246"/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</row>
    <row r="880" spans="1:26" customHeight="1" ht="15.75">
      <c r="A880" s="246"/>
      <c r="B880" s="246"/>
      <c r="C880" s="246"/>
      <c r="D880" s="246"/>
      <c r="E880" s="246"/>
      <c r="F880" s="246"/>
      <c r="G880" s="246"/>
      <c r="H880" s="246"/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</row>
    <row r="881" spans="1:26" customHeight="1" ht="15.75">
      <c r="A881" s="246"/>
      <c r="B881" s="246"/>
      <c r="C881" s="246"/>
      <c r="D881" s="246"/>
      <c r="E881" s="246"/>
      <c r="F881" s="246"/>
      <c r="G881" s="246"/>
      <c r="H881" s="246"/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</row>
    <row r="882" spans="1:26" customHeight="1" ht="15.75">
      <c r="A882" s="246"/>
      <c r="B882" s="246"/>
      <c r="C882" s="246"/>
      <c r="D882" s="246"/>
      <c r="E882" s="246"/>
      <c r="F882" s="246"/>
      <c r="G882" s="246"/>
      <c r="H882" s="246"/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</row>
    <row r="883" spans="1:26" customHeight="1" ht="15.75">
      <c r="A883" s="246"/>
      <c r="B883" s="246"/>
      <c r="C883" s="246"/>
      <c r="D883" s="246"/>
      <c r="E883" s="246"/>
      <c r="F883" s="246"/>
      <c r="G883" s="246"/>
      <c r="H883" s="246"/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</row>
    <row r="884" spans="1:26" customHeight="1" ht="15.75">
      <c r="A884" s="246"/>
      <c r="B884" s="246"/>
      <c r="C884" s="246"/>
      <c r="D884" s="246"/>
      <c r="E884" s="246"/>
      <c r="F884" s="246"/>
      <c r="G884" s="246"/>
      <c r="H884" s="246"/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</row>
    <row r="885" spans="1:26" customHeight="1" ht="15.75">
      <c r="A885" s="246"/>
      <c r="B885" s="246"/>
      <c r="C885" s="246"/>
      <c r="D885" s="246"/>
      <c r="E885" s="246"/>
      <c r="F885" s="246"/>
      <c r="G885" s="246"/>
      <c r="H885" s="246"/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</row>
    <row r="886" spans="1:26" customHeight="1" ht="15.75">
      <c r="A886" s="246"/>
      <c r="B886" s="246"/>
      <c r="C886" s="246"/>
      <c r="D886" s="246"/>
      <c r="E886" s="246"/>
      <c r="F886" s="246"/>
      <c r="G886" s="246"/>
      <c r="H886" s="246"/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</row>
    <row r="887" spans="1:26" customHeight="1" ht="15.75">
      <c r="A887" s="246"/>
      <c r="B887" s="246"/>
      <c r="C887" s="246"/>
      <c r="D887" s="246"/>
      <c r="E887" s="246"/>
      <c r="F887" s="246"/>
      <c r="G887" s="246"/>
      <c r="H887" s="246"/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</row>
    <row r="888" spans="1:26" customHeight="1" ht="15.75">
      <c r="A888" s="246"/>
      <c r="B888" s="246"/>
      <c r="C888" s="246"/>
      <c r="D888" s="246"/>
      <c r="E888" s="246"/>
      <c r="F888" s="246"/>
      <c r="G888" s="246"/>
      <c r="H888" s="246"/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</row>
    <row r="889" spans="1:26" customHeight="1" ht="15.75">
      <c r="A889" s="246"/>
      <c r="B889" s="246"/>
      <c r="C889" s="246"/>
      <c r="D889" s="246"/>
      <c r="E889" s="246"/>
      <c r="F889" s="246"/>
      <c r="G889" s="246"/>
      <c r="H889" s="246"/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</row>
    <row r="890" spans="1:26" customHeight="1" ht="15.75">
      <c r="A890" s="246"/>
      <c r="B890" s="246"/>
      <c r="C890" s="246"/>
      <c r="D890" s="246"/>
      <c r="E890" s="246"/>
      <c r="F890" s="246"/>
      <c r="G890" s="246"/>
      <c r="H890" s="246"/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</row>
    <row r="891" spans="1:26" customHeight="1" ht="15.75">
      <c r="A891" s="246"/>
      <c r="B891" s="246"/>
      <c r="C891" s="246"/>
      <c r="D891" s="246"/>
      <c r="E891" s="246"/>
      <c r="F891" s="246"/>
      <c r="G891" s="246"/>
      <c r="H891" s="246"/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</row>
    <row r="892" spans="1:26" customHeight="1" ht="15.75">
      <c r="A892" s="246"/>
      <c r="B892" s="246"/>
      <c r="C892" s="246"/>
      <c r="D892" s="246"/>
      <c r="E892" s="246"/>
      <c r="F892" s="246"/>
      <c r="G892" s="246"/>
      <c r="H892" s="246"/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</row>
    <row r="893" spans="1:26" customHeight="1" ht="15.75">
      <c r="A893" s="246"/>
      <c r="B893" s="246"/>
      <c r="C893" s="246"/>
      <c r="D893" s="246"/>
      <c r="E893" s="246"/>
      <c r="F893" s="246"/>
      <c r="G893" s="246"/>
      <c r="H893" s="246"/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</row>
    <row r="894" spans="1:26" customHeight="1" ht="15.75">
      <c r="A894" s="246"/>
      <c r="B894" s="246"/>
      <c r="C894" s="246"/>
      <c r="D894" s="246"/>
      <c r="E894" s="246"/>
      <c r="F894" s="246"/>
      <c r="G894" s="246"/>
      <c r="H894" s="246"/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</row>
    <row r="895" spans="1:26" customHeight="1" ht="15.75">
      <c r="A895" s="246"/>
      <c r="B895" s="246"/>
      <c r="C895" s="246"/>
      <c r="D895" s="246"/>
      <c r="E895" s="246"/>
      <c r="F895" s="246"/>
      <c r="G895" s="246"/>
      <c r="H895" s="246"/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</row>
    <row r="896" spans="1:26" customHeight="1" ht="15.75">
      <c r="A896" s="246"/>
      <c r="B896" s="246"/>
      <c r="C896" s="246"/>
      <c r="D896" s="246"/>
      <c r="E896" s="246"/>
      <c r="F896" s="246"/>
      <c r="G896" s="246"/>
      <c r="H896" s="246"/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</row>
    <row r="897" spans="1:26" customHeight="1" ht="15.75">
      <c r="A897" s="246"/>
      <c r="B897" s="246"/>
      <c r="C897" s="246"/>
      <c r="D897" s="246"/>
      <c r="E897" s="246"/>
      <c r="F897" s="246"/>
      <c r="G897" s="246"/>
      <c r="H897" s="246"/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</row>
    <row r="898" spans="1:26" customHeight="1" ht="15.75">
      <c r="A898" s="246"/>
      <c r="B898" s="246"/>
      <c r="C898" s="246"/>
      <c r="D898" s="246"/>
      <c r="E898" s="246"/>
      <c r="F898" s="246"/>
      <c r="G898" s="246"/>
      <c r="H898" s="246"/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</row>
    <row r="899" spans="1:26" customHeight="1" ht="15.75">
      <c r="A899" s="246"/>
      <c r="B899" s="246"/>
      <c r="C899" s="246"/>
      <c r="D899" s="246"/>
      <c r="E899" s="246"/>
      <c r="F899" s="246"/>
      <c r="G899" s="246"/>
      <c r="H899" s="246"/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</row>
    <row r="900" spans="1:26" customHeight="1" ht="15.75">
      <c r="A900" s="246"/>
      <c r="B900" s="246"/>
      <c r="C900" s="246"/>
      <c r="D900" s="246"/>
      <c r="E900" s="246"/>
      <c r="F900" s="246"/>
      <c r="G900" s="246"/>
      <c r="H900" s="246"/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</row>
    <row r="901" spans="1:26" customHeight="1" ht="15.75">
      <c r="A901" s="246"/>
      <c r="B901" s="246"/>
      <c r="C901" s="246"/>
      <c r="D901" s="246"/>
      <c r="E901" s="246"/>
      <c r="F901" s="246"/>
      <c r="G901" s="246"/>
      <c r="H901" s="246"/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</row>
    <row r="902" spans="1:26" customHeight="1" ht="15.75">
      <c r="A902" s="246"/>
      <c r="B902" s="246"/>
      <c r="C902" s="246"/>
      <c r="D902" s="246"/>
      <c r="E902" s="246"/>
      <c r="F902" s="246"/>
      <c r="G902" s="246"/>
      <c r="H902" s="246"/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</row>
    <row r="903" spans="1:26" customHeight="1" ht="15.75">
      <c r="A903" s="246"/>
      <c r="B903" s="246"/>
      <c r="C903" s="246"/>
      <c r="D903" s="246"/>
      <c r="E903" s="246"/>
      <c r="F903" s="246"/>
      <c r="G903" s="246"/>
      <c r="H903" s="246"/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</row>
    <row r="904" spans="1:26" customHeight="1" ht="15.75">
      <c r="A904" s="246"/>
      <c r="B904" s="246"/>
      <c r="C904" s="246"/>
      <c r="D904" s="246"/>
      <c r="E904" s="246"/>
      <c r="F904" s="246"/>
      <c r="G904" s="246"/>
      <c r="H904" s="246"/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</row>
    <row r="905" spans="1:26" customHeight="1" ht="15.75">
      <c r="A905" s="246"/>
      <c r="B905" s="246"/>
      <c r="C905" s="246"/>
      <c r="D905" s="246"/>
      <c r="E905" s="246"/>
      <c r="F905" s="246"/>
      <c r="G905" s="246"/>
      <c r="H905" s="246"/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</row>
    <row r="906" spans="1:26" customHeight="1" ht="15.75">
      <c r="A906" s="246"/>
      <c r="B906" s="246"/>
      <c r="C906" s="246"/>
      <c r="D906" s="246"/>
      <c r="E906" s="246"/>
      <c r="F906" s="246"/>
      <c r="G906" s="246"/>
      <c r="H906" s="246"/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</row>
    <row r="907" spans="1:26" customHeight="1" ht="15.75">
      <c r="A907" s="246"/>
      <c r="B907" s="246"/>
      <c r="C907" s="246"/>
      <c r="D907" s="246"/>
      <c r="E907" s="246"/>
      <c r="F907" s="246"/>
      <c r="G907" s="246"/>
      <c r="H907" s="246"/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</row>
    <row r="908" spans="1:26" customHeight="1" ht="15.75">
      <c r="A908" s="246"/>
      <c r="B908" s="246"/>
      <c r="C908" s="246"/>
      <c r="D908" s="246"/>
      <c r="E908" s="246"/>
      <c r="F908" s="246"/>
      <c r="G908" s="246"/>
      <c r="H908" s="246"/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</row>
    <row r="909" spans="1:26" customHeight="1" ht="15.75">
      <c r="A909" s="246"/>
      <c r="B909" s="246"/>
      <c r="C909" s="246"/>
      <c r="D909" s="246"/>
      <c r="E909" s="246"/>
      <c r="F909" s="246"/>
      <c r="G909" s="246"/>
      <c r="H909" s="246"/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</row>
    <row r="910" spans="1:26" customHeight="1" ht="15.75">
      <c r="A910" s="246"/>
      <c r="B910" s="246"/>
      <c r="C910" s="246"/>
      <c r="D910" s="246"/>
      <c r="E910" s="246"/>
      <c r="F910" s="246"/>
      <c r="G910" s="246"/>
      <c r="H910" s="246"/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</row>
    <row r="911" spans="1:26" customHeight="1" ht="15.75">
      <c r="A911" s="246"/>
      <c r="B911" s="246"/>
      <c r="C911" s="246"/>
      <c r="D911" s="246"/>
      <c r="E911" s="246"/>
      <c r="F911" s="246"/>
      <c r="G911" s="246"/>
      <c r="H911" s="246"/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</row>
    <row r="912" spans="1:26" customHeight="1" ht="15.75">
      <c r="A912" s="246"/>
      <c r="B912" s="246"/>
      <c r="C912" s="246"/>
      <c r="D912" s="246"/>
      <c r="E912" s="246"/>
      <c r="F912" s="246"/>
      <c r="G912" s="246"/>
      <c r="H912" s="246"/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</row>
    <row r="913" spans="1:26" customHeight="1" ht="15.75">
      <c r="A913" s="246"/>
      <c r="B913" s="246"/>
      <c r="C913" s="246"/>
      <c r="D913" s="246"/>
      <c r="E913" s="246"/>
      <c r="F913" s="246"/>
      <c r="G913" s="246"/>
      <c r="H913" s="246"/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</row>
    <row r="914" spans="1:26" customHeight="1" ht="15.75">
      <c r="A914" s="246"/>
      <c r="B914" s="246"/>
      <c r="C914" s="246"/>
      <c r="D914" s="246"/>
      <c r="E914" s="246"/>
      <c r="F914" s="246"/>
      <c r="G914" s="246"/>
      <c r="H914" s="246"/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</row>
    <row r="915" spans="1:26" customHeight="1" ht="15.75">
      <c r="A915" s="246"/>
      <c r="B915" s="246"/>
      <c r="C915" s="246"/>
      <c r="D915" s="246"/>
      <c r="E915" s="246"/>
      <c r="F915" s="246"/>
      <c r="G915" s="246"/>
      <c r="H915" s="246"/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</row>
    <row r="916" spans="1:26" customHeight="1" ht="15.75">
      <c r="A916" s="246"/>
      <c r="B916" s="246"/>
      <c r="C916" s="246"/>
      <c r="D916" s="246"/>
      <c r="E916" s="246"/>
      <c r="F916" s="246"/>
      <c r="G916" s="246"/>
      <c r="H916" s="246"/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</row>
    <row r="917" spans="1:26" customHeight="1" ht="15.75">
      <c r="A917" s="246"/>
      <c r="B917" s="246"/>
      <c r="C917" s="246"/>
      <c r="D917" s="246"/>
      <c r="E917" s="246"/>
      <c r="F917" s="246"/>
      <c r="G917" s="246"/>
      <c r="H917" s="246"/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</row>
    <row r="918" spans="1:26" customHeight="1" ht="15.75">
      <c r="A918" s="246"/>
      <c r="B918" s="246"/>
      <c r="C918" s="246"/>
      <c r="D918" s="246"/>
      <c r="E918" s="246"/>
      <c r="F918" s="246"/>
      <c r="G918" s="246"/>
      <c r="H918" s="246"/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</row>
    <row r="919" spans="1:26" customHeight="1" ht="15.75">
      <c r="A919" s="246"/>
      <c r="B919" s="246"/>
      <c r="C919" s="246"/>
      <c r="D919" s="246"/>
      <c r="E919" s="246"/>
      <c r="F919" s="246"/>
      <c r="G919" s="246"/>
      <c r="H919" s="246"/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</row>
    <row r="920" spans="1:26" customHeight="1" ht="15.75">
      <c r="A920" s="246"/>
      <c r="B920" s="246"/>
      <c r="C920" s="246"/>
      <c r="D920" s="246"/>
      <c r="E920" s="246"/>
      <c r="F920" s="246"/>
      <c r="G920" s="246"/>
      <c r="H920" s="246"/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</row>
    <row r="921" spans="1:26" customHeight="1" ht="15.75">
      <c r="A921" s="246"/>
      <c r="B921" s="246"/>
      <c r="C921" s="246"/>
      <c r="D921" s="246"/>
      <c r="E921" s="246"/>
      <c r="F921" s="246"/>
      <c r="G921" s="246"/>
      <c r="H921" s="246"/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</row>
    <row r="922" spans="1:26" customHeight="1" ht="15.75">
      <c r="A922" s="246"/>
      <c r="B922" s="246"/>
      <c r="C922" s="246"/>
      <c r="D922" s="246"/>
      <c r="E922" s="246"/>
      <c r="F922" s="246"/>
      <c r="G922" s="246"/>
      <c r="H922" s="246"/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</row>
    <row r="923" spans="1:26" customHeight="1" ht="15.75">
      <c r="A923" s="246"/>
      <c r="B923" s="246"/>
      <c r="C923" s="246"/>
      <c r="D923" s="246"/>
      <c r="E923" s="246"/>
      <c r="F923" s="246"/>
      <c r="G923" s="246"/>
      <c r="H923" s="246"/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</row>
    <row r="924" spans="1:26" customHeight="1" ht="15.75">
      <c r="A924" s="246"/>
      <c r="B924" s="246"/>
      <c r="C924" s="246"/>
      <c r="D924" s="246"/>
      <c r="E924" s="246"/>
      <c r="F924" s="246"/>
      <c r="G924" s="246"/>
      <c r="H924" s="246"/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</row>
    <row r="925" spans="1:26" customHeight="1" ht="15.75">
      <c r="A925" s="246"/>
      <c r="B925" s="246"/>
      <c r="C925" s="246"/>
      <c r="D925" s="246"/>
      <c r="E925" s="246"/>
      <c r="F925" s="246"/>
      <c r="G925" s="246"/>
      <c r="H925" s="246"/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</row>
    <row r="926" spans="1:26" customHeight="1" ht="15.75">
      <c r="A926" s="246"/>
      <c r="B926" s="246"/>
      <c r="C926" s="246"/>
      <c r="D926" s="246"/>
      <c r="E926" s="246"/>
      <c r="F926" s="246"/>
      <c r="G926" s="246"/>
      <c r="H926" s="246"/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</row>
    <row r="927" spans="1:26" customHeight="1" ht="15.75">
      <c r="A927" s="246"/>
      <c r="B927" s="246"/>
      <c r="C927" s="246"/>
      <c r="D927" s="246"/>
      <c r="E927" s="246"/>
      <c r="F927" s="246"/>
      <c r="G927" s="246"/>
      <c r="H927" s="246"/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</row>
    <row r="928" spans="1:26" customHeight="1" ht="15.75">
      <c r="A928" s="246"/>
      <c r="B928" s="246"/>
      <c r="C928" s="246"/>
      <c r="D928" s="246"/>
      <c r="E928" s="246"/>
      <c r="F928" s="246"/>
      <c r="G928" s="246"/>
      <c r="H928" s="246"/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</row>
    <row r="929" spans="1:26" customHeight="1" ht="15.75">
      <c r="A929" s="246"/>
      <c r="B929" s="246"/>
      <c r="C929" s="246"/>
      <c r="D929" s="246"/>
      <c r="E929" s="246"/>
      <c r="F929" s="246"/>
      <c r="G929" s="246"/>
      <c r="H929" s="246"/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</row>
    <row r="930" spans="1:26" customHeight="1" ht="15.75">
      <c r="A930" s="246"/>
      <c r="B930" s="246"/>
      <c r="C930" s="246"/>
      <c r="D930" s="246"/>
      <c r="E930" s="246"/>
      <c r="F930" s="246"/>
      <c r="G930" s="246"/>
      <c r="H930" s="246"/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</row>
    <row r="931" spans="1:26" customHeight="1" ht="15.75">
      <c r="A931" s="246"/>
      <c r="B931" s="246"/>
      <c r="C931" s="246"/>
      <c r="D931" s="246"/>
      <c r="E931" s="246"/>
      <c r="F931" s="246"/>
      <c r="G931" s="246"/>
      <c r="H931" s="246"/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</row>
    <row r="932" spans="1:26" customHeight="1" ht="15.75">
      <c r="A932" s="246"/>
      <c r="B932" s="246"/>
      <c r="C932" s="246"/>
      <c r="D932" s="246"/>
      <c r="E932" s="246"/>
      <c r="F932" s="246"/>
      <c r="G932" s="246"/>
      <c r="H932" s="246"/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</row>
    <row r="933" spans="1:26" customHeight="1" ht="15.75">
      <c r="A933" s="246"/>
      <c r="B933" s="246"/>
      <c r="C933" s="246"/>
      <c r="D933" s="246"/>
      <c r="E933" s="246"/>
      <c r="F933" s="246"/>
      <c r="G933" s="246"/>
      <c r="H933" s="246"/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</row>
    <row r="934" spans="1:26" customHeight="1" ht="15.75">
      <c r="A934" s="246"/>
      <c r="B934" s="246"/>
      <c r="C934" s="246"/>
      <c r="D934" s="246"/>
      <c r="E934" s="246"/>
      <c r="F934" s="246"/>
      <c r="G934" s="246"/>
      <c r="H934" s="246"/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</row>
    <row r="935" spans="1:26" customHeight="1" ht="15.75">
      <c r="A935" s="246"/>
      <c r="B935" s="246"/>
      <c r="C935" s="246"/>
      <c r="D935" s="246"/>
      <c r="E935" s="246"/>
      <c r="F935" s="246"/>
      <c r="G935" s="246"/>
      <c r="H935" s="246"/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</row>
    <row r="936" spans="1:26" customHeight="1" ht="15.75">
      <c r="A936" s="246"/>
      <c r="B936" s="246"/>
      <c r="C936" s="246"/>
      <c r="D936" s="246"/>
      <c r="E936" s="246"/>
      <c r="F936" s="246"/>
      <c r="G936" s="246"/>
      <c r="H936" s="246"/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</row>
    <row r="937" spans="1:26" customHeight="1" ht="15.75">
      <c r="A937" s="246"/>
      <c r="B937" s="246"/>
      <c r="C937" s="246"/>
      <c r="D937" s="246"/>
      <c r="E937" s="246"/>
      <c r="F937" s="246"/>
      <c r="G937" s="246"/>
      <c r="H937" s="246"/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</row>
    <row r="938" spans="1:26" customHeight="1" ht="15.75">
      <c r="A938" s="246"/>
      <c r="B938" s="246"/>
      <c r="C938" s="246"/>
      <c r="D938" s="246"/>
      <c r="E938" s="246"/>
      <c r="F938" s="246"/>
      <c r="G938" s="246"/>
      <c r="H938" s="246"/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</row>
    <row r="939" spans="1:26" customHeight="1" ht="15.75">
      <c r="A939" s="246"/>
      <c r="B939" s="246"/>
      <c r="C939" s="246"/>
      <c r="D939" s="246"/>
      <c r="E939" s="246"/>
      <c r="F939" s="246"/>
      <c r="G939" s="246"/>
      <c r="H939" s="246"/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</row>
    <row r="940" spans="1:26" customHeight="1" ht="15.75">
      <c r="A940" s="246"/>
      <c r="B940" s="246"/>
      <c r="C940" s="246"/>
      <c r="D940" s="246"/>
      <c r="E940" s="246"/>
      <c r="F940" s="246"/>
      <c r="G940" s="246"/>
      <c r="H940" s="246"/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</row>
    <row r="941" spans="1:26" customHeight="1" ht="15.75">
      <c r="A941" s="246"/>
      <c r="B941" s="246"/>
      <c r="C941" s="246"/>
      <c r="D941" s="246"/>
      <c r="E941" s="246"/>
      <c r="F941" s="246"/>
      <c r="G941" s="246"/>
      <c r="H941" s="246"/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</row>
    <row r="942" spans="1:26" customHeight="1" ht="15.75">
      <c r="A942" s="246"/>
      <c r="B942" s="246"/>
      <c r="C942" s="246"/>
      <c r="D942" s="246"/>
      <c r="E942" s="246"/>
      <c r="F942" s="246"/>
      <c r="G942" s="246"/>
      <c r="H942" s="246"/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</row>
    <row r="943" spans="1:26" customHeight="1" ht="15.75">
      <c r="A943" s="246"/>
      <c r="B943" s="246"/>
      <c r="C943" s="246"/>
      <c r="D943" s="246"/>
      <c r="E943" s="246"/>
      <c r="F943" s="246"/>
      <c r="G943" s="246"/>
      <c r="H943" s="246"/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</row>
    <row r="944" spans="1:26" customHeight="1" ht="15.75">
      <c r="A944" s="246"/>
      <c r="B944" s="246"/>
      <c r="C944" s="246"/>
      <c r="D944" s="246"/>
      <c r="E944" s="246"/>
      <c r="F944" s="246"/>
      <c r="G944" s="246"/>
      <c r="H944" s="246"/>
      <c r="I944" s="246"/>
      <c r="J944" s="246"/>
      <c r="K944" s="246"/>
      <c r="L944" s="246"/>
      <c r="M944" s="246"/>
      <c r="N944" s="246"/>
      <c r="O944" s="246"/>
      <c r="P944" s="246"/>
      <c r="Q944" s="246"/>
      <c r="R944" s="246"/>
      <c r="S944" s="246"/>
      <c r="T944" s="246"/>
      <c r="U944" s="246"/>
      <c r="V944" s="246"/>
      <c r="W944" s="246"/>
      <c r="X944" s="246"/>
      <c r="Y944" s="246"/>
      <c r="Z944" s="246"/>
    </row>
    <row r="945" spans="1:26" customHeight="1" ht="15.75">
      <c r="A945" s="246"/>
      <c r="B945" s="246"/>
      <c r="C945" s="246"/>
      <c r="D945" s="246"/>
      <c r="E945" s="246"/>
      <c r="F945" s="246"/>
      <c r="G945" s="246"/>
      <c r="H945" s="246"/>
      <c r="I945" s="246"/>
      <c r="J945" s="246"/>
      <c r="K945" s="246"/>
      <c r="L945" s="246"/>
      <c r="M945" s="246"/>
      <c r="N945" s="246"/>
      <c r="O945" s="246"/>
      <c r="P945" s="246"/>
      <c r="Q945" s="246"/>
      <c r="R945" s="246"/>
      <c r="S945" s="246"/>
      <c r="T945" s="246"/>
      <c r="U945" s="246"/>
      <c r="V945" s="246"/>
      <c r="W945" s="246"/>
      <c r="X945" s="246"/>
      <c r="Y945" s="246"/>
      <c r="Z945" s="246"/>
    </row>
    <row r="946" spans="1:26" customHeight="1" ht="15.75">
      <c r="A946" s="246"/>
      <c r="B946" s="246"/>
      <c r="C946" s="246"/>
      <c r="D946" s="246"/>
      <c r="E946" s="246"/>
      <c r="F946" s="246"/>
      <c r="G946" s="246"/>
      <c r="H946" s="246"/>
      <c r="I946" s="246"/>
      <c r="J946" s="246"/>
      <c r="K946" s="246"/>
      <c r="L946" s="246"/>
      <c r="M946" s="246"/>
      <c r="N946" s="246"/>
      <c r="O946" s="246"/>
      <c r="P946" s="246"/>
      <c r="Q946" s="246"/>
      <c r="R946" s="246"/>
      <c r="S946" s="246"/>
      <c r="T946" s="246"/>
      <c r="U946" s="246"/>
      <c r="V946" s="246"/>
      <c r="W946" s="246"/>
      <c r="X946" s="246"/>
      <c r="Y946" s="246"/>
      <c r="Z946" s="246"/>
    </row>
    <row r="947" spans="1:26" customHeight="1" ht="15.75">
      <c r="A947" s="246"/>
      <c r="B947" s="246"/>
      <c r="C947" s="246"/>
      <c r="D947" s="246"/>
      <c r="E947" s="246"/>
      <c r="F947" s="246"/>
      <c r="G947" s="246"/>
      <c r="H947" s="246"/>
      <c r="I947" s="246"/>
      <c r="J947" s="246"/>
      <c r="K947" s="246"/>
      <c r="L947" s="246"/>
      <c r="M947" s="246"/>
      <c r="N947" s="246"/>
      <c r="O947" s="246"/>
      <c r="P947" s="246"/>
      <c r="Q947" s="246"/>
      <c r="R947" s="246"/>
      <c r="S947" s="246"/>
      <c r="T947" s="246"/>
      <c r="U947" s="246"/>
      <c r="V947" s="246"/>
      <c r="W947" s="246"/>
      <c r="X947" s="246"/>
      <c r="Y947" s="246"/>
      <c r="Z947" s="246"/>
    </row>
    <row r="948" spans="1:26" customHeight="1" ht="15.75">
      <c r="A948" s="246"/>
      <c r="B948" s="246"/>
      <c r="C948" s="246"/>
      <c r="D948" s="246"/>
      <c r="E948" s="246"/>
      <c r="F948" s="246"/>
      <c r="G948" s="246"/>
      <c r="H948" s="246"/>
      <c r="I948" s="246"/>
      <c r="J948" s="246"/>
      <c r="K948" s="246"/>
      <c r="L948" s="246"/>
      <c r="M948" s="246"/>
      <c r="N948" s="246"/>
      <c r="O948" s="246"/>
      <c r="P948" s="246"/>
      <c r="Q948" s="246"/>
      <c r="R948" s="246"/>
      <c r="S948" s="246"/>
      <c r="T948" s="246"/>
      <c r="U948" s="246"/>
      <c r="V948" s="246"/>
      <c r="W948" s="246"/>
      <c r="X948" s="246"/>
      <c r="Y948" s="246"/>
      <c r="Z948" s="246"/>
    </row>
    <row r="949" spans="1:26" customHeight="1" ht="15.75">
      <c r="A949" s="246"/>
      <c r="B949" s="246"/>
      <c r="C949" s="246"/>
      <c r="D949" s="246"/>
      <c r="E949" s="246"/>
      <c r="F949" s="246"/>
      <c r="G949" s="246"/>
      <c r="H949" s="246"/>
      <c r="I949" s="246"/>
      <c r="J949" s="246"/>
      <c r="K949" s="246"/>
      <c r="L949" s="246"/>
      <c r="M949" s="246"/>
      <c r="N949" s="246"/>
      <c r="O949" s="246"/>
      <c r="P949" s="246"/>
      <c r="Q949" s="246"/>
      <c r="R949" s="246"/>
      <c r="S949" s="246"/>
      <c r="T949" s="246"/>
      <c r="U949" s="246"/>
      <c r="V949" s="246"/>
      <c r="W949" s="246"/>
      <c r="X949" s="246"/>
      <c r="Y949" s="246"/>
      <c r="Z949" s="246"/>
    </row>
    <row r="950" spans="1:26" customHeight="1" ht="15.75">
      <c r="A950" s="246"/>
      <c r="B950" s="246"/>
      <c r="C950" s="246"/>
      <c r="D950" s="246"/>
      <c r="E950" s="246"/>
      <c r="F950" s="246"/>
      <c r="G950" s="246"/>
      <c r="H950" s="246"/>
      <c r="I950" s="246"/>
      <c r="J950" s="246"/>
      <c r="K950" s="246"/>
      <c r="L950" s="246"/>
      <c r="M950" s="246"/>
      <c r="N950" s="246"/>
      <c r="O950" s="246"/>
      <c r="P950" s="246"/>
      <c r="Q950" s="246"/>
      <c r="R950" s="246"/>
      <c r="S950" s="246"/>
      <c r="T950" s="246"/>
      <c r="U950" s="246"/>
      <c r="V950" s="246"/>
      <c r="W950" s="246"/>
      <c r="X950" s="246"/>
      <c r="Y950" s="246"/>
      <c r="Z950" s="246"/>
    </row>
    <row r="951" spans="1:26" customHeight="1" ht="15.75">
      <c r="A951" s="246"/>
      <c r="B951" s="246"/>
      <c r="C951" s="246"/>
      <c r="D951" s="246"/>
      <c r="E951" s="246"/>
      <c r="F951" s="246"/>
      <c r="G951" s="246"/>
      <c r="H951" s="246"/>
      <c r="I951" s="246"/>
      <c r="J951" s="246"/>
      <c r="K951" s="246"/>
      <c r="L951" s="246"/>
      <c r="M951" s="246"/>
      <c r="N951" s="246"/>
      <c r="O951" s="246"/>
      <c r="P951" s="246"/>
      <c r="Q951" s="246"/>
      <c r="R951" s="246"/>
      <c r="S951" s="246"/>
      <c r="T951" s="246"/>
      <c r="U951" s="246"/>
      <c r="V951" s="246"/>
      <c r="W951" s="246"/>
      <c r="X951" s="246"/>
      <c r="Y951" s="246"/>
      <c r="Z951" s="246"/>
    </row>
    <row r="952" spans="1:26" customHeight="1" ht="15.75">
      <c r="A952" s="246"/>
      <c r="B952" s="246"/>
      <c r="C952" s="246"/>
      <c r="D952" s="246"/>
      <c r="E952" s="246"/>
      <c r="F952" s="246"/>
      <c r="G952" s="246"/>
      <c r="H952" s="246"/>
      <c r="I952" s="246"/>
      <c r="J952" s="246"/>
      <c r="K952" s="246"/>
      <c r="L952" s="246"/>
      <c r="M952" s="246"/>
      <c r="N952" s="246"/>
      <c r="O952" s="246"/>
      <c r="P952" s="246"/>
      <c r="Q952" s="246"/>
      <c r="R952" s="246"/>
      <c r="S952" s="246"/>
      <c r="T952" s="246"/>
      <c r="U952" s="246"/>
      <c r="V952" s="246"/>
      <c r="W952" s="246"/>
      <c r="X952" s="246"/>
      <c r="Y952" s="246"/>
      <c r="Z952" s="246"/>
    </row>
    <row r="953" spans="1:26" customHeight="1" ht="15.75">
      <c r="A953" s="246"/>
      <c r="B953" s="246"/>
      <c r="C953" s="246"/>
      <c r="D953" s="246"/>
      <c r="E953" s="246"/>
      <c r="F953" s="246"/>
      <c r="G953" s="246"/>
      <c r="H953" s="246"/>
      <c r="I953" s="246"/>
      <c r="J953" s="246"/>
      <c r="K953" s="246"/>
      <c r="L953" s="246"/>
      <c r="M953" s="246"/>
      <c r="N953" s="246"/>
      <c r="O953" s="246"/>
      <c r="P953" s="246"/>
      <c r="Q953" s="246"/>
      <c r="R953" s="246"/>
      <c r="S953" s="246"/>
      <c r="T953" s="246"/>
      <c r="U953" s="246"/>
      <c r="V953" s="246"/>
      <c r="W953" s="246"/>
      <c r="X953" s="246"/>
      <c r="Y953" s="246"/>
      <c r="Z953" s="246"/>
    </row>
    <row r="954" spans="1:26" customHeight="1" ht="15.75">
      <c r="A954" s="246"/>
      <c r="B954" s="246"/>
      <c r="C954" s="246"/>
      <c r="D954" s="246"/>
      <c r="E954" s="246"/>
      <c r="F954" s="246"/>
      <c r="G954" s="246"/>
      <c r="H954" s="246"/>
      <c r="I954" s="246"/>
      <c r="J954" s="246"/>
      <c r="K954" s="246"/>
      <c r="L954" s="246"/>
      <c r="M954" s="246"/>
      <c r="N954" s="246"/>
      <c r="O954" s="246"/>
      <c r="P954" s="246"/>
      <c r="Q954" s="246"/>
      <c r="R954" s="246"/>
      <c r="S954" s="246"/>
      <c r="T954" s="246"/>
      <c r="U954" s="246"/>
      <c r="V954" s="246"/>
      <c r="W954" s="246"/>
      <c r="X954" s="246"/>
      <c r="Y954" s="246"/>
      <c r="Z954" s="246"/>
    </row>
    <row r="955" spans="1:26" customHeight="1" ht="15.75">
      <c r="A955" s="246"/>
      <c r="B955" s="246"/>
      <c r="C955" s="246"/>
      <c r="D955" s="246"/>
      <c r="E955" s="246"/>
      <c r="F955" s="246"/>
      <c r="G955" s="246"/>
      <c r="H955" s="246"/>
      <c r="I955" s="246"/>
      <c r="J955" s="246"/>
      <c r="K955" s="246"/>
      <c r="L955" s="246"/>
      <c r="M955" s="246"/>
      <c r="N955" s="246"/>
      <c r="O955" s="246"/>
      <c r="P955" s="246"/>
      <c r="Q955" s="246"/>
      <c r="R955" s="246"/>
      <c r="S955" s="246"/>
      <c r="T955" s="246"/>
      <c r="U955" s="246"/>
      <c r="V955" s="246"/>
      <c r="W955" s="246"/>
      <c r="X955" s="246"/>
      <c r="Y955" s="246"/>
      <c r="Z955" s="246"/>
    </row>
    <row r="956" spans="1:26" customHeight="1" ht="15.75">
      <c r="A956" s="246"/>
      <c r="B956" s="246"/>
      <c r="C956" s="246"/>
      <c r="D956" s="246"/>
      <c r="E956" s="246"/>
      <c r="F956" s="246"/>
      <c r="G956" s="246"/>
      <c r="H956" s="246"/>
      <c r="I956" s="246"/>
      <c r="J956" s="246"/>
      <c r="K956" s="246"/>
      <c r="L956" s="246"/>
      <c r="M956" s="246"/>
      <c r="N956" s="246"/>
      <c r="O956" s="246"/>
      <c r="P956" s="246"/>
      <c r="Q956" s="246"/>
      <c r="R956" s="246"/>
      <c r="S956" s="246"/>
      <c r="T956" s="246"/>
      <c r="U956" s="246"/>
      <c r="V956" s="246"/>
      <c r="W956" s="246"/>
      <c r="X956" s="246"/>
      <c r="Y956" s="246"/>
      <c r="Z956" s="246"/>
    </row>
    <row r="957" spans="1:26" customHeight="1" ht="15.75">
      <c r="A957" s="246"/>
      <c r="B957" s="246"/>
      <c r="C957" s="246"/>
      <c r="D957" s="246"/>
      <c r="E957" s="246"/>
      <c r="F957" s="246"/>
      <c r="G957" s="246"/>
      <c r="H957" s="246"/>
      <c r="I957" s="246"/>
      <c r="J957" s="246"/>
      <c r="K957" s="246"/>
      <c r="L957" s="246"/>
      <c r="M957" s="246"/>
      <c r="N957" s="246"/>
      <c r="O957" s="246"/>
      <c r="P957" s="246"/>
      <c r="Q957" s="246"/>
      <c r="R957" s="246"/>
      <c r="S957" s="246"/>
      <c r="T957" s="246"/>
      <c r="U957" s="246"/>
      <c r="V957" s="246"/>
      <c r="W957" s="246"/>
      <c r="X957" s="246"/>
      <c r="Y957" s="246"/>
      <c r="Z957" s="246"/>
    </row>
    <row r="958" spans="1:26" customHeight="1" ht="15.75">
      <c r="A958" s="246"/>
      <c r="B958" s="246"/>
      <c r="C958" s="246"/>
      <c r="D958" s="246"/>
      <c r="E958" s="246"/>
      <c r="F958" s="246"/>
      <c r="G958" s="246"/>
      <c r="H958" s="246"/>
      <c r="I958" s="246"/>
      <c r="J958" s="246"/>
      <c r="K958" s="246"/>
      <c r="L958" s="246"/>
      <c r="M958" s="246"/>
      <c r="N958" s="246"/>
      <c r="O958" s="246"/>
      <c r="P958" s="246"/>
      <c r="Q958" s="246"/>
      <c r="R958" s="246"/>
      <c r="S958" s="246"/>
      <c r="T958" s="246"/>
      <c r="U958" s="246"/>
      <c r="V958" s="246"/>
      <c r="W958" s="246"/>
      <c r="X958" s="246"/>
      <c r="Y958" s="246"/>
      <c r="Z958" s="246"/>
    </row>
    <row r="959" spans="1:26" customHeight="1" ht="15.75">
      <c r="A959" s="246"/>
      <c r="B959" s="246"/>
      <c r="C959" s="246"/>
      <c r="D959" s="246"/>
      <c r="E959" s="246"/>
      <c r="F959" s="246"/>
      <c r="G959" s="246"/>
      <c r="H959" s="246"/>
      <c r="I959" s="246"/>
      <c r="J959" s="246"/>
      <c r="K959" s="246"/>
      <c r="L959" s="246"/>
      <c r="M959" s="246"/>
      <c r="N959" s="246"/>
      <c r="O959" s="246"/>
      <c r="P959" s="246"/>
      <c r="Q959" s="246"/>
      <c r="R959" s="246"/>
      <c r="S959" s="246"/>
      <c r="T959" s="246"/>
      <c r="U959" s="246"/>
      <c r="V959" s="246"/>
      <c r="W959" s="246"/>
      <c r="X959" s="246"/>
      <c r="Y959" s="246"/>
      <c r="Z959" s="246"/>
    </row>
    <row r="960" spans="1:26" customHeight="1" ht="15.75">
      <c r="A960" s="246"/>
      <c r="B960" s="246"/>
      <c r="C960" s="246"/>
      <c r="D960" s="246"/>
      <c r="E960" s="246"/>
      <c r="F960" s="246"/>
      <c r="G960" s="246"/>
      <c r="H960" s="246"/>
      <c r="I960" s="246"/>
      <c r="J960" s="246"/>
      <c r="K960" s="246"/>
      <c r="L960" s="246"/>
      <c r="M960" s="246"/>
      <c r="N960" s="246"/>
      <c r="O960" s="246"/>
      <c r="P960" s="246"/>
      <c r="Q960" s="246"/>
      <c r="R960" s="246"/>
      <c r="S960" s="246"/>
      <c r="T960" s="246"/>
      <c r="U960" s="246"/>
      <c r="V960" s="246"/>
      <c r="W960" s="246"/>
      <c r="X960" s="246"/>
      <c r="Y960" s="246"/>
      <c r="Z960" s="246"/>
    </row>
    <row r="961" spans="1:26" customHeight="1" ht="15.75">
      <c r="A961" s="246"/>
      <c r="B961" s="246"/>
      <c r="C961" s="246"/>
      <c r="D961" s="246"/>
      <c r="E961" s="246"/>
      <c r="F961" s="246"/>
      <c r="G961" s="246"/>
      <c r="H961" s="246"/>
      <c r="I961" s="246"/>
      <c r="J961" s="246"/>
      <c r="K961" s="246"/>
      <c r="L961" s="246"/>
      <c r="M961" s="246"/>
      <c r="N961" s="246"/>
      <c r="O961" s="246"/>
      <c r="P961" s="246"/>
      <c r="Q961" s="246"/>
      <c r="R961" s="246"/>
      <c r="S961" s="246"/>
      <c r="T961" s="246"/>
      <c r="U961" s="246"/>
      <c r="V961" s="246"/>
      <c r="W961" s="246"/>
      <c r="X961" s="246"/>
      <c r="Y961" s="246"/>
      <c r="Z961" s="246"/>
    </row>
    <row r="962" spans="1:26" customHeight="1" ht="15.75">
      <c r="A962" s="246"/>
      <c r="B962" s="246"/>
      <c r="C962" s="246"/>
      <c r="D962" s="246"/>
      <c r="E962" s="246"/>
      <c r="F962" s="246"/>
      <c r="G962" s="246"/>
      <c r="H962" s="246"/>
      <c r="I962" s="246"/>
      <c r="J962" s="246"/>
      <c r="K962" s="246"/>
      <c r="L962" s="246"/>
      <c r="M962" s="246"/>
      <c r="N962" s="246"/>
      <c r="O962" s="246"/>
      <c r="P962" s="246"/>
      <c r="Q962" s="246"/>
      <c r="R962" s="246"/>
      <c r="S962" s="246"/>
      <c r="T962" s="246"/>
      <c r="U962" s="246"/>
      <c r="V962" s="246"/>
      <c r="W962" s="246"/>
      <c r="X962" s="246"/>
      <c r="Y962" s="246"/>
      <c r="Z962" s="246"/>
    </row>
    <row r="963" spans="1:26" customHeight="1" ht="15.75">
      <c r="A963" s="246"/>
      <c r="B963" s="246"/>
      <c r="C963" s="246"/>
      <c r="D963" s="246"/>
      <c r="E963" s="246"/>
      <c r="F963" s="246"/>
      <c r="G963" s="246"/>
      <c r="H963" s="246"/>
      <c r="I963" s="246"/>
      <c r="J963" s="246"/>
      <c r="K963" s="246"/>
      <c r="L963" s="246"/>
      <c r="M963" s="246"/>
      <c r="N963" s="246"/>
      <c r="O963" s="246"/>
      <c r="P963" s="246"/>
      <c r="Q963" s="246"/>
      <c r="R963" s="246"/>
      <c r="S963" s="246"/>
      <c r="T963" s="246"/>
      <c r="U963" s="246"/>
      <c r="V963" s="246"/>
      <c r="W963" s="246"/>
      <c r="X963" s="246"/>
      <c r="Y963" s="246"/>
      <c r="Z963" s="246"/>
    </row>
    <row r="964" spans="1:26" customHeight="1" ht="15.75">
      <c r="A964" s="246"/>
      <c r="B964" s="246"/>
      <c r="C964" s="246"/>
      <c r="D964" s="246"/>
      <c r="E964" s="246"/>
      <c r="F964" s="246"/>
      <c r="G964" s="246"/>
      <c r="H964" s="246"/>
      <c r="I964" s="246"/>
      <c r="J964" s="246"/>
      <c r="K964" s="246"/>
      <c r="L964" s="246"/>
      <c r="M964" s="246"/>
      <c r="N964" s="246"/>
      <c r="O964" s="246"/>
      <c r="P964" s="246"/>
      <c r="Q964" s="246"/>
      <c r="R964" s="246"/>
      <c r="S964" s="246"/>
      <c r="T964" s="246"/>
      <c r="U964" s="246"/>
      <c r="V964" s="246"/>
      <c r="W964" s="246"/>
      <c r="X964" s="246"/>
      <c r="Y964" s="246"/>
      <c r="Z964" s="246"/>
    </row>
    <row r="965" spans="1:26" customHeight="1" ht="15.75">
      <c r="A965" s="246"/>
      <c r="B965" s="246"/>
      <c r="C965" s="246"/>
      <c r="D965" s="246"/>
      <c r="E965" s="246"/>
      <c r="F965" s="246"/>
      <c r="G965" s="246"/>
      <c r="H965" s="246"/>
      <c r="I965" s="246"/>
      <c r="J965" s="246"/>
      <c r="K965" s="246"/>
      <c r="L965" s="246"/>
      <c r="M965" s="246"/>
      <c r="N965" s="246"/>
      <c r="O965" s="246"/>
      <c r="P965" s="246"/>
      <c r="Q965" s="246"/>
      <c r="R965" s="246"/>
      <c r="S965" s="246"/>
      <c r="T965" s="246"/>
      <c r="U965" s="246"/>
      <c r="V965" s="246"/>
      <c r="W965" s="246"/>
      <c r="X965" s="246"/>
      <c r="Y965" s="246"/>
      <c r="Z965" s="246"/>
    </row>
    <row r="966" spans="1:26" customHeight="1" ht="15.75">
      <c r="A966" s="246"/>
      <c r="B966" s="246"/>
      <c r="C966" s="246"/>
      <c r="D966" s="246"/>
      <c r="E966" s="246"/>
      <c r="F966" s="246"/>
      <c r="G966" s="246"/>
      <c r="H966" s="246"/>
      <c r="I966" s="246"/>
      <c r="J966" s="246"/>
      <c r="K966" s="246"/>
      <c r="L966" s="246"/>
      <c r="M966" s="246"/>
      <c r="N966" s="246"/>
      <c r="O966" s="246"/>
      <c r="P966" s="246"/>
      <c r="Q966" s="246"/>
      <c r="R966" s="246"/>
      <c r="S966" s="246"/>
      <c r="T966" s="246"/>
      <c r="U966" s="246"/>
      <c r="V966" s="246"/>
      <c r="W966" s="246"/>
      <c r="X966" s="246"/>
      <c r="Y966" s="246"/>
      <c r="Z966" s="246"/>
    </row>
    <row r="967" spans="1:26" customHeight="1" ht="15.75">
      <c r="A967" s="246"/>
      <c r="B967" s="246"/>
      <c r="C967" s="246"/>
      <c r="D967" s="246"/>
      <c r="E967" s="246"/>
      <c r="F967" s="246"/>
      <c r="G967" s="246"/>
      <c r="H967" s="246"/>
      <c r="I967" s="246"/>
      <c r="J967" s="246"/>
      <c r="K967" s="246"/>
      <c r="L967" s="246"/>
      <c r="M967" s="246"/>
      <c r="N967" s="246"/>
      <c r="O967" s="246"/>
      <c r="P967" s="246"/>
      <c r="Q967" s="246"/>
      <c r="R967" s="246"/>
      <c r="S967" s="246"/>
      <c r="T967" s="246"/>
      <c r="U967" s="246"/>
      <c r="V967" s="246"/>
      <c r="W967" s="246"/>
      <c r="X967" s="246"/>
      <c r="Y967" s="246"/>
      <c r="Z967" s="246"/>
    </row>
    <row r="968" spans="1:26" customHeight="1" ht="15.75">
      <c r="A968" s="246"/>
      <c r="B968" s="246"/>
      <c r="C968" s="246"/>
      <c r="D968" s="246"/>
      <c r="E968" s="246"/>
      <c r="F968" s="246"/>
      <c r="G968" s="246"/>
      <c r="H968" s="246"/>
      <c r="I968" s="246"/>
      <c r="J968" s="246"/>
      <c r="K968" s="246"/>
      <c r="L968" s="246"/>
      <c r="M968" s="246"/>
      <c r="N968" s="246"/>
      <c r="O968" s="246"/>
      <c r="P968" s="246"/>
      <c r="Q968" s="246"/>
      <c r="R968" s="246"/>
      <c r="S968" s="246"/>
      <c r="T968" s="246"/>
      <c r="U968" s="246"/>
      <c r="V968" s="246"/>
      <c r="W968" s="246"/>
      <c r="X968" s="246"/>
      <c r="Y968" s="246"/>
      <c r="Z968" s="246"/>
    </row>
    <row r="969" spans="1:26" customHeight="1" ht="15.75">
      <c r="A969" s="246"/>
      <c r="B969" s="246"/>
      <c r="C969" s="246"/>
      <c r="D969" s="246"/>
      <c r="E969" s="246"/>
      <c r="F969" s="246"/>
      <c r="G969" s="246"/>
      <c r="H969" s="246"/>
      <c r="I969" s="246"/>
      <c r="J969" s="246"/>
      <c r="K969" s="246"/>
      <c r="L969" s="246"/>
      <c r="M969" s="246"/>
      <c r="N969" s="246"/>
      <c r="O969" s="246"/>
      <c r="P969" s="246"/>
      <c r="Q969" s="246"/>
      <c r="R969" s="246"/>
      <c r="S969" s="246"/>
      <c r="T969" s="246"/>
      <c r="U969" s="246"/>
      <c r="V969" s="246"/>
      <c r="W969" s="246"/>
      <c r="X969" s="246"/>
      <c r="Y969" s="246"/>
      <c r="Z969" s="246"/>
    </row>
    <row r="970" spans="1:26" customHeight="1" ht="15.75">
      <c r="A970" s="246"/>
      <c r="B970" s="246"/>
      <c r="C970" s="246"/>
      <c r="D970" s="246"/>
      <c r="E970" s="246"/>
      <c r="F970" s="246"/>
      <c r="G970" s="246"/>
      <c r="H970" s="246"/>
      <c r="I970" s="246"/>
      <c r="J970" s="246"/>
      <c r="K970" s="246"/>
      <c r="L970" s="246"/>
      <c r="M970" s="246"/>
      <c r="N970" s="246"/>
      <c r="O970" s="246"/>
      <c r="P970" s="246"/>
      <c r="Q970" s="246"/>
      <c r="R970" s="246"/>
      <c r="S970" s="246"/>
      <c r="T970" s="246"/>
      <c r="U970" s="246"/>
      <c r="V970" s="246"/>
      <c r="W970" s="246"/>
      <c r="X970" s="246"/>
      <c r="Y970" s="246"/>
      <c r="Z970" s="246"/>
    </row>
    <row r="971" spans="1:26" customHeight="1" ht="15.75">
      <c r="A971" s="246"/>
      <c r="B971" s="246"/>
      <c r="C971" s="246"/>
      <c r="D971" s="246"/>
      <c r="E971" s="246"/>
      <c r="F971" s="246"/>
      <c r="G971" s="246"/>
      <c r="H971" s="246"/>
      <c r="I971" s="246"/>
      <c r="J971" s="246"/>
      <c r="K971" s="246"/>
      <c r="L971" s="246"/>
      <c r="M971" s="246"/>
      <c r="N971" s="246"/>
      <c r="O971" s="246"/>
      <c r="P971" s="246"/>
      <c r="Q971" s="246"/>
      <c r="R971" s="246"/>
      <c r="S971" s="246"/>
      <c r="T971" s="246"/>
      <c r="U971" s="246"/>
      <c r="V971" s="246"/>
      <c r="W971" s="246"/>
      <c r="X971" s="246"/>
      <c r="Y971" s="246"/>
      <c r="Z971" s="246"/>
    </row>
    <row r="972" spans="1:26" customHeight="1" ht="15.75">
      <c r="A972" s="246"/>
      <c r="B972" s="246"/>
      <c r="C972" s="246"/>
      <c r="D972" s="246"/>
      <c r="E972" s="246"/>
      <c r="F972" s="246"/>
      <c r="G972" s="246"/>
      <c r="H972" s="246"/>
      <c r="I972" s="246"/>
      <c r="J972" s="246"/>
      <c r="K972" s="246"/>
      <c r="L972" s="246"/>
      <c r="M972" s="246"/>
      <c r="N972" s="246"/>
      <c r="O972" s="246"/>
      <c r="P972" s="246"/>
      <c r="Q972" s="246"/>
      <c r="R972" s="246"/>
      <c r="S972" s="246"/>
      <c r="T972" s="246"/>
      <c r="U972" s="246"/>
      <c r="V972" s="246"/>
      <c r="W972" s="246"/>
      <c r="X972" s="246"/>
      <c r="Y972" s="246"/>
      <c r="Z972" s="246"/>
    </row>
    <row r="973" spans="1:26" customHeight="1" ht="15.75">
      <c r="A973" s="246"/>
      <c r="B973" s="246"/>
      <c r="C973" s="246"/>
      <c r="D973" s="246"/>
      <c r="E973" s="246"/>
      <c r="F973" s="246"/>
      <c r="G973" s="246"/>
      <c r="H973" s="246"/>
      <c r="I973" s="246"/>
      <c r="J973" s="246"/>
      <c r="K973" s="246"/>
      <c r="L973" s="246"/>
      <c r="M973" s="246"/>
      <c r="N973" s="246"/>
      <c r="O973" s="246"/>
      <c r="P973" s="246"/>
      <c r="Q973" s="246"/>
      <c r="R973" s="246"/>
      <c r="S973" s="246"/>
      <c r="T973" s="246"/>
      <c r="U973" s="246"/>
      <c r="V973" s="246"/>
      <c r="W973" s="246"/>
      <c r="X973" s="246"/>
      <c r="Y973" s="246"/>
      <c r="Z973" s="246"/>
    </row>
    <row r="974" spans="1:26" customHeight="1" ht="15.75">
      <c r="A974" s="246"/>
      <c r="B974" s="246"/>
      <c r="C974" s="246"/>
      <c r="D974" s="246"/>
      <c r="E974" s="246"/>
      <c r="F974" s="246"/>
      <c r="G974" s="246"/>
      <c r="H974" s="246"/>
      <c r="I974" s="246"/>
      <c r="J974" s="246"/>
      <c r="K974" s="246"/>
      <c r="L974" s="246"/>
      <c r="M974" s="246"/>
      <c r="N974" s="246"/>
      <c r="O974" s="246"/>
      <c r="P974" s="246"/>
      <c r="Q974" s="246"/>
      <c r="R974" s="246"/>
      <c r="S974" s="246"/>
      <c r="T974" s="246"/>
      <c r="U974" s="246"/>
      <c r="V974" s="246"/>
      <c r="W974" s="246"/>
      <c r="X974" s="246"/>
      <c r="Y974" s="246"/>
      <c r="Z974" s="246"/>
    </row>
    <row r="975" spans="1:26" customHeight="1" ht="15.75">
      <c r="A975" s="246"/>
      <c r="B975" s="246"/>
      <c r="C975" s="246"/>
      <c r="D975" s="246"/>
      <c r="E975" s="246"/>
      <c r="F975" s="246"/>
      <c r="G975" s="246"/>
      <c r="H975" s="246"/>
      <c r="I975" s="246"/>
      <c r="J975" s="246"/>
      <c r="K975" s="246"/>
      <c r="L975" s="246"/>
      <c r="M975" s="246"/>
      <c r="N975" s="246"/>
      <c r="O975" s="246"/>
      <c r="P975" s="246"/>
      <c r="Q975" s="246"/>
      <c r="R975" s="246"/>
      <c r="S975" s="246"/>
      <c r="T975" s="246"/>
      <c r="U975" s="246"/>
      <c r="V975" s="246"/>
      <c r="W975" s="246"/>
      <c r="X975" s="246"/>
      <c r="Y975" s="246"/>
      <c r="Z975" s="246"/>
    </row>
    <row r="976" spans="1:26" customHeight="1" ht="15.75">
      <c r="A976" s="246"/>
      <c r="B976" s="246"/>
      <c r="C976" s="246"/>
      <c r="D976" s="246"/>
      <c r="E976" s="246"/>
      <c r="F976" s="246"/>
      <c r="G976" s="246"/>
      <c r="H976" s="246"/>
      <c r="I976" s="246"/>
      <c r="J976" s="246"/>
      <c r="K976" s="246"/>
      <c r="L976" s="246"/>
      <c r="M976" s="246"/>
      <c r="N976" s="246"/>
      <c r="O976" s="246"/>
      <c r="P976" s="246"/>
      <c r="Q976" s="246"/>
      <c r="R976" s="246"/>
      <c r="S976" s="246"/>
      <c r="T976" s="246"/>
      <c r="U976" s="246"/>
      <c r="V976" s="246"/>
      <c r="W976" s="246"/>
      <c r="X976" s="246"/>
      <c r="Y976" s="246"/>
      <c r="Z976" s="246"/>
    </row>
    <row r="977" spans="1:26" customHeight="1" ht="15.75">
      <c r="A977" s="246"/>
      <c r="B977" s="246"/>
      <c r="C977" s="246"/>
      <c r="D977" s="246"/>
      <c r="E977" s="246"/>
      <c r="F977" s="246"/>
      <c r="G977" s="246"/>
      <c r="H977" s="246"/>
      <c r="I977" s="246"/>
      <c r="J977" s="246"/>
      <c r="K977" s="246"/>
      <c r="L977" s="246"/>
      <c r="M977" s="246"/>
      <c r="N977" s="246"/>
      <c r="O977" s="246"/>
      <c r="P977" s="246"/>
      <c r="Q977" s="246"/>
      <c r="R977" s="246"/>
      <c r="S977" s="246"/>
      <c r="T977" s="246"/>
      <c r="U977" s="246"/>
      <c r="V977" s="246"/>
      <c r="W977" s="246"/>
      <c r="X977" s="246"/>
      <c r="Y977" s="246"/>
      <c r="Z977" s="246"/>
    </row>
    <row r="978" spans="1:26" customHeight="1" ht="15.75">
      <c r="A978" s="246"/>
      <c r="B978" s="246"/>
      <c r="C978" s="246"/>
      <c r="D978" s="246"/>
      <c r="E978" s="246"/>
      <c r="F978" s="246"/>
      <c r="G978" s="246"/>
      <c r="H978" s="246"/>
      <c r="I978" s="246"/>
      <c r="J978" s="246"/>
      <c r="K978" s="246"/>
      <c r="L978" s="246"/>
      <c r="M978" s="246"/>
      <c r="N978" s="246"/>
      <c r="O978" s="246"/>
      <c r="P978" s="246"/>
      <c r="Q978" s="246"/>
      <c r="R978" s="246"/>
      <c r="S978" s="246"/>
      <c r="T978" s="246"/>
      <c r="U978" s="246"/>
      <c r="V978" s="246"/>
      <c r="W978" s="246"/>
      <c r="X978" s="246"/>
      <c r="Y978" s="246"/>
      <c r="Z978" s="246"/>
    </row>
    <row r="979" spans="1:26" customHeight="1" ht="15.75">
      <c r="A979" s="246"/>
      <c r="B979" s="246"/>
      <c r="C979" s="246"/>
      <c r="D979" s="246"/>
      <c r="E979" s="246"/>
      <c r="F979" s="246"/>
      <c r="G979" s="246"/>
      <c r="H979" s="246"/>
      <c r="I979" s="246"/>
      <c r="J979" s="246"/>
      <c r="K979" s="246"/>
      <c r="L979" s="246"/>
      <c r="M979" s="246"/>
      <c r="N979" s="246"/>
      <c r="O979" s="246"/>
      <c r="P979" s="246"/>
      <c r="Q979" s="246"/>
      <c r="R979" s="246"/>
      <c r="S979" s="246"/>
      <c r="T979" s="246"/>
      <c r="U979" s="246"/>
      <c r="V979" s="246"/>
      <c r="W979" s="246"/>
      <c r="X979" s="246"/>
      <c r="Y979" s="246"/>
      <c r="Z979" s="246"/>
    </row>
    <row r="980" spans="1:26" customHeight="1" ht="15.75">
      <c r="A980" s="246"/>
      <c r="B980" s="246"/>
      <c r="C980" s="246"/>
      <c r="D980" s="246"/>
      <c r="E980" s="246"/>
      <c r="F980" s="246"/>
      <c r="G980" s="246"/>
      <c r="H980" s="246"/>
      <c r="I980" s="246"/>
      <c r="J980" s="246"/>
      <c r="K980" s="246"/>
      <c r="L980" s="246"/>
      <c r="M980" s="246"/>
      <c r="N980" s="246"/>
      <c r="O980" s="246"/>
      <c r="P980" s="246"/>
      <c r="Q980" s="246"/>
      <c r="R980" s="246"/>
      <c r="S980" s="246"/>
      <c r="T980" s="246"/>
      <c r="U980" s="246"/>
      <c r="V980" s="246"/>
      <c r="W980" s="246"/>
      <c r="X980" s="246"/>
      <c r="Y980" s="246"/>
      <c r="Z980" s="246"/>
    </row>
    <row r="981" spans="1:26" customHeight="1" ht="15.75">
      <c r="A981" s="246"/>
      <c r="B981" s="246"/>
      <c r="C981" s="246"/>
      <c r="D981" s="246"/>
      <c r="E981" s="246"/>
      <c r="F981" s="246"/>
      <c r="G981" s="246"/>
      <c r="H981" s="246"/>
      <c r="I981" s="246"/>
      <c r="J981" s="246"/>
      <c r="K981" s="246"/>
      <c r="L981" s="246"/>
      <c r="M981" s="246"/>
      <c r="N981" s="246"/>
      <c r="O981" s="246"/>
      <c r="P981" s="246"/>
      <c r="Q981" s="246"/>
      <c r="R981" s="246"/>
      <c r="S981" s="246"/>
      <c r="T981" s="246"/>
      <c r="U981" s="246"/>
      <c r="V981" s="246"/>
      <c r="W981" s="246"/>
      <c r="X981" s="246"/>
      <c r="Y981" s="246"/>
      <c r="Z981" s="246"/>
    </row>
    <row r="982" spans="1:26" customHeight="1" ht="15.75">
      <c r="A982" s="246"/>
      <c r="B982" s="246"/>
      <c r="C982" s="246"/>
      <c r="D982" s="246"/>
      <c r="E982" s="246"/>
      <c r="F982" s="246"/>
      <c r="G982" s="246"/>
      <c r="H982" s="246"/>
      <c r="I982" s="246"/>
      <c r="J982" s="246"/>
      <c r="K982" s="246"/>
      <c r="L982" s="246"/>
      <c r="M982" s="246"/>
      <c r="N982" s="246"/>
      <c r="O982" s="246"/>
      <c r="P982" s="246"/>
      <c r="Q982" s="246"/>
      <c r="R982" s="246"/>
      <c r="S982" s="246"/>
      <c r="T982" s="246"/>
      <c r="U982" s="246"/>
      <c r="V982" s="246"/>
      <c r="W982" s="246"/>
      <c r="X982" s="246"/>
      <c r="Y982" s="246"/>
      <c r="Z982" s="246"/>
    </row>
    <row r="983" spans="1:26" customHeight="1" ht="15.75">
      <c r="A983" s="246"/>
      <c r="B983" s="246"/>
      <c r="C983" s="246"/>
      <c r="D983" s="246"/>
      <c r="E983" s="246"/>
      <c r="F983" s="246"/>
      <c r="G983" s="246"/>
      <c r="H983" s="246"/>
      <c r="I983" s="246"/>
      <c r="J983" s="246"/>
      <c r="K983" s="246"/>
      <c r="L983" s="246"/>
      <c r="M983" s="246"/>
      <c r="N983" s="246"/>
      <c r="O983" s="246"/>
      <c r="P983" s="246"/>
      <c r="Q983" s="246"/>
      <c r="R983" s="246"/>
      <c r="S983" s="246"/>
      <c r="T983" s="246"/>
      <c r="U983" s="246"/>
      <c r="V983" s="246"/>
      <c r="W983" s="246"/>
      <c r="X983" s="246"/>
      <c r="Y983" s="246"/>
      <c r="Z983" s="246"/>
    </row>
    <row r="984" spans="1:26" customHeight="1" ht="15.75">
      <c r="A984" s="246"/>
      <c r="B984" s="246"/>
      <c r="C984" s="246"/>
      <c r="D984" s="246"/>
      <c r="E984" s="246"/>
      <c r="F984" s="246"/>
      <c r="G984" s="246"/>
      <c r="H984" s="246"/>
      <c r="I984" s="246"/>
      <c r="J984" s="246"/>
      <c r="K984" s="246"/>
      <c r="L984" s="246"/>
      <c r="M984" s="246"/>
      <c r="N984" s="246"/>
      <c r="O984" s="246"/>
      <c r="P984" s="246"/>
      <c r="Q984" s="246"/>
      <c r="R984" s="246"/>
      <c r="S984" s="246"/>
      <c r="T984" s="246"/>
      <c r="U984" s="246"/>
      <c r="V984" s="246"/>
      <c r="W984" s="246"/>
      <c r="X984" s="246"/>
      <c r="Y984" s="246"/>
      <c r="Z984" s="246"/>
    </row>
    <row r="985" spans="1:26" customHeight="1" ht="15.75">
      <c r="A985" s="246"/>
      <c r="B985" s="246"/>
      <c r="C985" s="246"/>
      <c r="D985" s="246"/>
      <c r="E985" s="246"/>
      <c r="F985" s="246"/>
      <c r="G985" s="246"/>
      <c r="H985" s="246"/>
      <c r="I985" s="246"/>
      <c r="J985" s="246"/>
      <c r="K985" s="246"/>
      <c r="L985" s="246"/>
      <c r="M985" s="246"/>
      <c r="N985" s="246"/>
      <c r="O985" s="246"/>
      <c r="P985" s="246"/>
      <c r="Q985" s="246"/>
      <c r="R985" s="246"/>
      <c r="S985" s="246"/>
      <c r="T985" s="246"/>
      <c r="U985" s="246"/>
      <c r="V985" s="246"/>
      <c r="W985" s="246"/>
      <c r="X985" s="246"/>
      <c r="Y985" s="246"/>
      <c r="Z985" s="246"/>
    </row>
    <row r="986" spans="1:26" customHeight="1" ht="15.75">
      <c r="A986" s="246"/>
      <c r="B986" s="246"/>
      <c r="C986" s="246"/>
      <c r="D986" s="246"/>
      <c r="E986" s="246"/>
      <c r="F986" s="246"/>
      <c r="G986" s="246"/>
      <c r="H986" s="246"/>
      <c r="I986" s="246"/>
      <c r="J986" s="246"/>
      <c r="K986" s="246"/>
      <c r="L986" s="246"/>
      <c r="M986" s="246"/>
      <c r="N986" s="246"/>
      <c r="O986" s="246"/>
      <c r="P986" s="246"/>
      <c r="Q986" s="246"/>
      <c r="R986" s="246"/>
      <c r="S986" s="246"/>
      <c r="T986" s="246"/>
      <c r="U986" s="246"/>
      <c r="V986" s="246"/>
      <c r="W986" s="246"/>
      <c r="X986" s="246"/>
      <c r="Y986" s="246"/>
      <c r="Z986" s="246"/>
    </row>
    <row r="987" spans="1:26" customHeight="1" ht="15.75">
      <c r="A987" s="246"/>
      <c r="B987" s="246"/>
      <c r="C987" s="246"/>
      <c r="D987" s="246"/>
      <c r="E987" s="246"/>
      <c r="F987" s="246"/>
      <c r="G987" s="246"/>
      <c r="H987" s="246"/>
      <c r="I987" s="246"/>
      <c r="J987" s="246"/>
      <c r="K987" s="246"/>
      <c r="L987" s="246"/>
      <c r="M987" s="246"/>
      <c r="N987" s="246"/>
      <c r="O987" s="246"/>
      <c r="P987" s="246"/>
      <c r="Q987" s="246"/>
      <c r="R987" s="246"/>
      <c r="S987" s="246"/>
      <c r="T987" s="246"/>
      <c r="U987" s="246"/>
      <c r="V987" s="246"/>
      <c r="W987" s="246"/>
      <c r="X987" s="246"/>
      <c r="Y987" s="246"/>
      <c r="Z987" s="246"/>
    </row>
    <row r="988" spans="1:26" customHeight="1" ht="15.75">
      <c r="A988" s="246"/>
      <c r="B988" s="246"/>
      <c r="C988" s="246"/>
      <c r="D988" s="246"/>
      <c r="E988" s="246"/>
      <c r="F988" s="246"/>
      <c r="G988" s="246"/>
      <c r="H988" s="246"/>
      <c r="I988" s="246"/>
      <c r="J988" s="246"/>
      <c r="K988" s="246"/>
      <c r="L988" s="246"/>
      <c r="M988" s="246"/>
      <c r="N988" s="246"/>
      <c r="O988" s="246"/>
      <c r="P988" s="246"/>
      <c r="Q988" s="246"/>
      <c r="R988" s="246"/>
      <c r="S988" s="246"/>
      <c r="T988" s="246"/>
      <c r="U988" s="246"/>
      <c r="V988" s="246"/>
      <c r="W988" s="246"/>
      <c r="X988" s="246"/>
      <c r="Y988" s="246"/>
      <c r="Z988" s="246"/>
    </row>
    <row r="989" spans="1:26" customHeight="1" ht="15.75">
      <c r="A989" s="246"/>
      <c r="B989" s="246"/>
      <c r="C989" s="246"/>
      <c r="D989" s="246"/>
      <c r="E989" s="246"/>
      <c r="F989" s="246"/>
      <c r="G989" s="246"/>
      <c r="H989" s="246"/>
      <c r="I989" s="246"/>
      <c r="J989" s="246"/>
      <c r="K989" s="246"/>
      <c r="L989" s="246"/>
      <c r="M989" s="246"/>
      <c r="N989" s="246"/>
      <c r="O989" s="246"/>
      <c r="P989" s="246"/>
      <c r="Q989" s="246"/>
      <c r="R989" s="246"/>
      <c r="S989" s="246"/>
      <c r="T989" s="246"/>
      <c r="U989" s="246"/>
      <c r="V989" s="246"/>
      <c r="W989" s="246"/>
      <c r="X989" s="246"/>
      <c r="Y989" s="246"/>
      <c r="Z989" s="246"/>
    </row>
    <row r="990" spans="1:26" customHeight="1" ht="15.75">
      <c r="A990" s="246"/>
      <c r="B990" s="246"/>
      <c r="C990" s="246"/>
      <c r="D990" s="246"/>
      <c r="E990" s="246"/>
      <c r="F990" s="246"/>
      <c r="G990" s="246"/>
      <c r="H990" s="246"/>
      <c r="I990" s="246"/>
      <c r="J990" s="246"/>
      <c r="K990" s="246"/>
      <c r="L990" s="246"/>
      <c r="M990" s="246"/>
      <c r="N990" s="246"/>
      <c r="O990" s="246"/>
      <c r="P990" s="246"/>
      <c r="Q990" s="246"/>
      <c r="R990" s="246"/>
      <c r="S990" s="246"/>
      <c r="T990" s="246"/>
      <c r="U990" s="246"/>
      <c r="V990" s="246"/>
      <c r="W990" s="246"/>
      <c r="X990" s="246"/>
      <c r="Y990" s="246"/>
      <c r="Z990" s="246"/>
    </row>
    <row r="991" spans="1:26" customHeight="1" ht="15.75">
      <c r="A991" s="246"/>
      <c r="B991" s="246"/>
      <c r="C991" s="246"/>
      <c r="D991" s="246"/>
      <c r="E991" s="246"/>
      <c r="F991" s="246"/>
      <c r="G991" s="246"/>
      <c r="H991" s="246"/>
      <c r="I991" s="246"/>
      <c r="J991" s="246"/>
      <c r="K991" s="246"/>
      <c r="L991" s="246"/>
      <c r="M991" s="246"/>
      <c r="N991" s="246"/>
      <c r="O991" s="246"/>
      <c r="P991" s="246"/>
      <c r="Q991" s="246"/>
      <c r="R991" s="246"/>
      <c r="S991" s="246"/>
      <c r="T991" s="246"/>
      <c r="U991" s="246"/>
      <c r="V991" s="246"/>
      <c r="W991" s="246"/>
      <c r="X991" s="246"/>
      <c r="Y991" s="246"/>
      <c r="Z991" s="246"/>
    </row>
    <row r="992" spans="1:26" customHeight="1" ht="15.75">
      <c r="A992" s="246"/>
      <c r="B992" s="246"/>
      <c r="C992" s="246"/>
      <c r="D992" s="246"/>
      <c r="E992" s="246"/>
      <c r="F992" s="246"/>
      <c r="G992" s="246"/>
      <c r="H992" s="246"/>
      <c r="I992" s="246"/>
      <c r="J992" s="246"/>
      <c r="K992" s="246"/>
      <c r="L992" s="246"/>
      <c r="M992" s="246"/>
      <c r="N992" s="246"/>
      <c r="O992" s="246"/>
      <c r="P992" s="246"/>
      <c r="Q992" s="246"/>
      <c r="R992" s="246"/>
      <c r="S992" s="246"/>
      <c r="T992" s="246"/>
      <c r="U992" s="246"/>
      <c r="V992" s="246"/>
      <c r="W992" s="246"/>
      <c r="X992" s="246"/>
      <c r="Y992" s="246"/>
      <c r="Z992" s="246"/>
    </row>
    <row r="993" spans="1:26" customHeight="1" ht="15.75">
      <c r="A993" s="246"/>
      <c r="B993" s="246"/>
      <c r="C993" s="246"/>
      <c r="D993" s="246"/>
      <c r="E993" s="246"/>
      <c r="F993" s="246"/>
      <c r="G993" s="246"/>
      <c r="H993" s="246"/>
      <c r="I993" s="246"/>
      <c r="J993" s="246"/>
      <c r="K993" s="246"/>
      <c r="L993" s="246"/>
      <c r="M993" s="246"/>
      <c r="N993" s="246"/>
      <c r="O993" s="246"/>
      <c r="P993" s="246"/>
      <c r="Q993" s="246"/>
      <c r="R993" s="246"/>
      <c r="S993" s="246"/>
      <c r="T993" s="246"/>
      <c r="U993" s="246"/>
      <c r="V993" s="246"/>
      <c r="W993" s="246"/>
      <c r="X993" s="246"/>
      <c r="Y993" s="246"/>
      <c r="Z993" s="246"/>
    </row>
    <row r="994" spans="1:26" customHeight="1" ht="15.75">
      <c r="A994" s="246"/>
      <c r="B994" s="246"/>
      <c r="C994" s="246"/>
      <c r="D994" s="246"/>
      <c r="E994" s="246"/>
      <c r="F994" s="246"/>
      <c r="G994" s="246"/>
      <c r="H994" s="246"/>
      <c r="I994" s="246"/>
      <c r="J994" s="246"/>
      <c r="K994" s="246"/>
      <c r="L994" s="246"/>
      <c r="M994" s="246"/>
      <c r="N994" s="246"/>
      <c r="O994" s="246"/>
      <c r="P994" s="246"/>
      <c r="Q994" s="246"/>
      <c r="R994" s="246"/>
      <c r="S994" s="246"/>
      <c r="T994" s="246"/>
      <c r="U994" s="246"/>
      <c r="V994" s="246"/>
      <c r="W994" s="246"/>
      <c r="X994" s="246"/>
      <c r="Y994" s="246"/>
      <c r="Z994" s="246"/>
    </row>
    <row r="995" spans="1:26" customHeight="1" ht="15.75">
      <c r="A995" s="246"/>
      <c r="B995" s="246"/>
      <c r="C995" s="246"/>
      <c r="D995" s="246"/>
      <c r="E995" s="246"/>
      <c r="F995" s="246"/>
      <c r="G995" s="246"/>
      <c r="H995" s="246"/>
      <c r="I995" s="246"/>
      <c r="J995" s="246"/>
      <c r="K995" s="246"/>
      <c r="L995" s="246"/>
      <c r="M995" s="246"/>
      <c r="N995" s="246"/>
      <c r="O995" s="246"/>
      <c r="P995" s="246"/>
      <c r="Q995" s="246"/>
      <c r="R995" s="246"/>
      <c r="S995" s="246"/>
      <c r="T995" s="246"/>
      <c r="U995" s="246"/>
      <c r="V995" s="246"/>
      <c r="W995" s="246"/>
      <c r="X995" s="246"/>
      <c r="Y995" s="246"/>
      <c r="Z995" s="246"/>
    </row>
    <row r="996" spans="1:26" customHeight="1" ht="15.75">
      <c r="A996" s="246"/>
      <c r="B996" s="246"/>
      <c r="C996" s="246"/>
      <c r="D996" s="246"/>
      <c r="E996" s="246"/>
      <c r="F996" s="246"/>
      <c r="G996" s="246"/>
      <c r="H996" s="246"/>
      <c r="I996" s="246"/>
      <c r="J996" s="246"/>
      <c r="K996" s="246"/>
      <c r="L996" s="246"/>
      <c r="M996" s="246"/>
      <c r="N996" s="246"/>
      <c r="O996" s="246"/>
      <c r="P996" s="246"/>
      <c r="Q996" s="246"/>
      <c r="R996" s="246"/>
      <c r="S996" s="246"/>
      <c r="T996" s="246"/>
      <c r="U996" s="246"/>
      <c r="V996" s="246"/>
      <c r="W996" s="246"/>
      <c r="X996" s="246"/>
      <c r="Y996" s="246"/>
      <c r="Z996" s="246"/>
    </row>
    <row r="997" spans="1:26" customHeight="1" ht="15.75">
      <c r="A997" s="246"/>
      <c r="B997" s="246"/>
      <c r="C997" s="246"/>
      <c r="D997" s="246"/>
      <c r="E997" s="246"/>
      <c r="F997" s="246"/>
      <c r="G997" s="246"/>
      <c r="H997" s="246"/>
      <c r="I997" s="246"/>
      <c r="J997" s="246"/>
      <c r="K997" s="246"/>
      <c r="L997" s="246"/>
      <c r="M997" s="246"/>
      <c r="N997" s="246"/>
      <c r="O997" s="246"/>
      <c r="P997" s="246"/>
      <c r="Q997" s="246"/>
      <c r="R997" s="246"/>
      <c r="S997" s="246"/>
      <c r="T997" s="246"/>
      <c r="U997" s="246"/>
      <c r="V997" s="246"/>
      <c r="W997" s="246"/>
      <c r="X997" s="246"/>
      <c r="Y997" s="246"/>
      <c r="Z997" s="246"/>
    </row>
    <row r="998" spans="1:26" customHeight="1" ht="15.75">
      <c r="A998" s="246"/>
      <c r="B998" s="246"/>
      <c r="C998" s="246"/>
      <c r="D998" s="246"/>
      <c r="E998" s="246"/>
      <c r="F998" s="246"/>
      <c r="G998" s="246"/>
      <c r="H998" s="246"/>
      <c r="I998" s="246"/>
      <c r="J998" s="246"/>
      <c r="K998" s="246"/>
      <c r="L998" s="246"/>
      <c r="M998" s="246"/>
      <c r="N998" s="246"/>
      <c r="O998" s="246"/>
      <c r="P998" s="246"/>
      <c r="Q998" s="246"/>
      <c r="R998" s="246"/>
      <c r="S998" s="246"/>
      <c r="T998" s="246"/>
      <c r="U998" s="246"/>
      <c r="V998" s="246"/>
      <c r="W998" s="246"/>
      <c r="X998" s="246"/>
      <c r="Y998" s="246"/>
      <c r="Z998" s="246"/>
    </row>
    <row r="999" spans="1:26" customHeight="1" ht="15.75">
      <c r="A999" s="246"/>
      <c r="B999" s="246"/>
      <c r="C999" s="246"/>
      <c r="D999" s="246"/>
      <c r="E999" s="246"/>
      <c r="F999" s="246"/>
      <c r="G999" s="246"/>
      <c r="H999" s="246"/>
      <c r="I999" s="246"/>
      <c r="J999" s="246"/>
      <c r="K999" s="246"/>
      <c r="L999" s="246"/>
      <c r="M999" s="246"/>
      <c r="N999" s="246"/>
      <c r="O999" s="246"/>
      <c r="P999" s="246"/>
      <c r="Q999" s="246"/>
      <c r="R999" s="246"/>
      <c r="S999" s="246"/>
      <c r="T999" s="246"/>
      <c r="U999" s="246"/>
      <c r="V999" s="246"/>
      <c r="W999" s="246"/>
      <c r="X999" s="246"/>
      <c r="Y999" s="246"/>
      <c r="Z999" s="246"/>
    </row>
    <row r="1000" spans="1:26" customHeight="1" ht="15.75">
      <c r="A1000" s="246"/>
      <c r="B1000" s="246"/>
      <c r="C1000" s="246"/>
      <c r="D1000" s="246"/>
      <c r="E1000" s="246"/>
      <c r="F1000" s="246"/>
      <c r="G1000" s="246"/>
      <c r="H1000" s="246"/>
      <c r="I1000" s="246"/>
      <c r="J1000" s="246"/>
      <c r="K1000" s="246"/>
      <c r="L1000" s="246"/>
      <c r="M1000" s="246"/>
      <c r="N1000" s="246"/>
      <c r="O1000" s="246"/>
      <c r="P1000" s="246"/>
      <c r="Q1000" s="246"/>
      <c r="R1000" s="246"/>
      <c r="S1000" s="246"/>
      <c r="T1000" s="246"/>
      <c r="U1000" s="246"/>
      <c r="V1000" s="246"/>
      <c r="W1000" s="246"/>
      <c r="X1000" s="246"/>
      <c r="Y1000" s="246"/>
      <c r="Z1000" s="246"/>
    </row>
  </sheetData>
  <mergeCells>
    <mergeCell ref="B29:C29"/>
    <mergeCell ref="B41:C41"/>
    <mergeCell ref="D41:E41"/>
    <mergeCell ref="F41:G41"/>
    <mergeCell ref="A1:G1"/>
    <mergeCell ref="E8:F8"/>
    <mergeCell ref="B15:C15"/>
    <mergeCell ref="D15:E15"/>
    <mergeCell ref="F15:G15"/>
    <mergeCell ref="D29:E29"/>
    <mergeCell ref="F29:G29"/>
  </mergeCells>
  <printOptions gridLines="false" gridLinesSet="true"/>
  <pageMargins left="0.7" right="0.7" top="0.75" bottom="0.75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>
      <selection activeCell="L40" sqref="L40"/>
    </sheetView>
  </sheetViews>
  <sheetFormatPr customHeight="true" defaultRowHeight="15" defaultColWidth="14.42578125" outlineLevelRow="0" outlineLevelCol="0"/>
  <cols>
    <col min="1" max="1" width="10.140625" customWidth="true" style="0"/>
    <col min="2" max="2" width="10.140625" customWidth="true" style="0"/>
    <col min="3" max="3" width="10.140625" customWidth="true" style="0"/>
    <col min="4" max="4" width="10.140625" customWidth="true" style="0"/>
    <col min="5" max="5" width="10.8554687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  <col min="11" max="11" width="10.140625" customWidth="true" style="0"/>
    <col min="12" max="12" width="10.140625" customWidth="true" style="0"/>
    <col min="13" max="13" width="10.140625" customWidth="true" style="0"/>
    <col min="14" max="14" width="10.140625" customWidth="true" style="0"/>
    <col min="15" max="15" width="14.42578125" style="0"/>
    <col min="16" max="16" width="14.42578125" style="0"/>
    <col min="17" max="17" width="14.42578125" style="0"/>
  </cols>
  <sheetData>
    <row r="1" spans="1:26" customHeight="1" ht="14.25">
      <c r="A1" s="427" t="s">
        <v>442</v>
      </c>
      <c r="B1" s="307"/>
      <c r="C1" s="307"/>
      <c r="D1" s="307"/>
      <c r="E1" s="307"/>
      <c r="F1" s="307"/>
      <c r="G1" s="307"/>
      <c r="H1" s="246"/>
      <c r="I1" s="246"/>
      <c r="J1" s="427" t="str">
        <f>A1</f>
        <v>HASIL KALIBRASI</v>
      </c>
      <c r="K1" s="307"/>
      <c r="L1" s="307"/>
      <c r="M1" s="307"/>
      <c r="N1" s="307"/>
      <c r="O1" s="307"/>
      <c r="P1" s="307"/>
      <c r="Q1" s="246"/>
      <c r="R1" s="246"/>
      <c r="S1" s="246"/>
      <c r="T1" s="246"/>
      <c r="U1" s="246"/>
      <c r="V1" s="246"/>
      <c r="W1" s="246"/>
      <c r="X1" s="246"/>
      <c r="Y1" s="246"/>
      <c r="Z1" s="246"/>
    </row>
    <row r="2" spans="1:26" customHeight="1" ht="14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</row>
    <row r="3" spans="1:26" customHeight="1" ht="14.2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</row>
    <row r="4" spans="1:26" customHeight="1" ht="14.25">
      <c r="A4" s="246" t="s">
        <v>165</v>
      </c>
      <c r="B4" s="246"/>
      <c r="C4" s="246"/>
      <c r="D4" s="246" t="s">
        <v>279</v>
      </c>
      <c r="E4" s="2" t="s">
        <v>178</v>
      </c>
      <c r="F4" s="246"/>
      <c r="G4" s="246"/>
      <c r="H4" s="246"/>
      <c r="I4" s="246"/>
      <c r="J4" s="246" t="s">
        <v>165</v>
      </c>
      <c r="K4" s="246"/>
      <c r="L4" s="246"/>
      <c r="M4" s="246" t="s">
        <v>279</v>
      </c>
      <c r="N4" s="2" t="s">
        <v>178</v>
      </c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</row>
    <row r="5" spans="1:26" customHeight="1" ht="14.25">
      <c r="A5" s="246" t="s">
        <v>146</v>
      </c>
      <c r="B5" s="246"/>
      <c r="C5" s="246"/>
      <c r="D5" s="246" t="s">
        <v>279</v>
      </c>
      <c r="E5" s="2" t="s">
        <v>6</v>
      </c>
      <c r="F5" s="246"/>
      <c r="G5" s="246"/>
      <c r="H5" s="246"/>
      <c r="I5" s="246"/>
      <c r="J5" s="246" t="s">
        <v>146</v>
      </c>
      <c r="K5" s="246"/>
      <c r="L5" s="246"/>
      <c r="M5" s="246" t="s">
        <v>279</v>
      </c>
      <c r="N5" s="2" t="s">
        <v>6</v>
      </c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customHeight="1" ht="14.25">
      <c r="A6" s="246" t="s">
        <v>396</v>
      </c>
      <c r="B6" s="246"/>
      <c r="C6" s="246"/>
      <c r="D6" s="246" t="s">
        <v>279</v>
      </c>
      <c r="E6" s="126">
        <v>971</v>
      </c>
      <c r="F6" s="246"/>
      <c r="G6" s="246"/>
      <c r="H6" s="246"/>
      <c r="I6" s="246"/>
      <c r="J6" s="246" t="s">
        <v>396</v>
      </c>
      <c r="K6" s="246"/>
      <c r="L6" s="246"/>
      <c r="M6" s="246" t="s">
        <v>279</v>
      </c>
      <c r="N6" s="126">
        <v>971</v>
      </c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</row>
    <row r="7" spans="1:26" customHeight="1" ht="14.25">
      <c r="A7" s="246" t="s">
        <v>154</v>
      </c>
      <c r="B7" s="246"/>
      <c r="C7" s="246"/>
      <c r="D7" s="246" t="s">
        <v>279</v>
      </c>
      <c r="E7" s="2" t="s">
        <v>179</v>
      </c>
      <c r="F7" s="246"/>
      <c r="G7" s="246"/>
      <c r="H7" s="246"/>
      <c r="I7" s="246"/>
      <c r="J7" s="246" t="s">
        <v>154</v>
      </c>
      <c r="K7" s="246"/>
      <c r="L7" s="246"/>
      <c r="M7" s="246" t="s">
        <v>279</v>
      </c>
      <c r="N7" s="2" t="s">
        <v>461</v>
      </c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</row>
    <row r="8" spans="1:26" customHeight="1" ht="14.25">
      <c r="A8" s="246" t="s">
        <v>443</v>
      </c>
      <c r="B8" s="246"/>
      <c r="C8" s="246"/>
      <c r="D8" s="246" t="s">
        <v>279</v>
      </c>
      <c r="E8" s="428" t="s">
        <v>462</v>
      </c>
      <c r="F8" s="307"/>
      <c r="G8" s="246"/>
      <c r="H8" s="246"/>
      <c r="I8" s="246"/>
      <c r="J8" s="246" t="s">
        <v>443</v>
      </c>
      <c r="K8" s="246"/>
      <c r="L8" s="246"/>
      <c r="M8" s="246" t="s">
        <v>279</v>
      </c>
      <c r="N8" s="428" t="s">
        <v>462</v>
      </c>
      <c r="O8" s="307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</row>
    <row r="9" spans="1:26" customHeight="1" ht="14.25">
      <c r="A9" s="246" t="s">
        <v>424</v>
      </c>
      <c r="B9" s="246"/>
      <c r="C9" s="246" t="s">
        <v>279</v>
      </c>
      <c r="D9" s="247">
        <v>2</v>
      </c>
      <c r="E9" s="248" t="str">
        <f>E12</f>
        <v>LK-032-IDN</v>
      </c>
      <c r="F9" s="246"/>
      <c r="G9" s="246"/>
      <c r="H9" s="246"/>
      <c r="I9" s="246"/>
      <c r="J9" s="246" t="s">
        <v>424</v>
      </c>
      <c r="K9" s="246"/>
      <c r="L9" s="246" t="s">
        <v>279</v>
      </c>
      <c r="M9" s="247">
        <v>2</v>
      </c>
      <c r="N9" s="248" t="str">
        <f>N12</f>
        <v>LK-032-IDN</v>
      </c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</row>
    <row r="10" spans="1:26" customHeight="1" ht="14.25">
      <c r="A10" s="246"/>
      <c r="B10" s="246"/>
      <c r="C10" s="246"/>
      <c r="D10" s="249"/>
      <c r="E10" s="246"/>
      <c r="F10" s="246"/>
      <c r="G10" s="246"/>
      <c r="H10" s="246"/>
      <c r="I10" s="246"/>
      <c r="J10" s="246"/>
      <c r="K10" s="246"/>
      <c r="L10" s="246"/>
      <c r="M10" s="249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</row>
    <row r="11" spans="1:26" customHeight="1" ht="14.25">
      <c r="A11" s="246"/>
      <c r="B11" s="246"/>
      <c r="C11" s="246"/>
      <c r="D11" s="249">
        <v>1</v>
      </c>
      <c r="E11" s="246" t="s">
        <v>425</v>
      </c>
      <c r="F11" s="246"/>
      <c r="G11" s="246" t="s">
        <v>426</v>
      </c>
      <c r="H11" s="246"/>
      <c r="I11" s="246"/>
      <c r="J11" s="246"/>
      <c r="K11" s="246"/>
      <c r="L11" s="246"/>
      <c r="M11" s="249">
        <v>1</v>
      </c>
      <c r="N11" s="246" t="s">
        <v>425</v>
      </c>
      <c r="O11" s="246"/>
      <c r="P11" s="246" t="s">
        <v>426</v>
      </c>
      <c r="Q11" s="246"/>
      <c r="R11" s="246"/>
      <c r="S11" s="246"/>
      <c r="T11" s="246"/>
      <c r="U11" s="246"/>
      <c r="V11" s="246"/>
      <c r="W11" s="246"/>
      <c r="X11" s="246"/>
      <c r="Y11" s="246"/>
      <c r="Z11" s="246"/>
    </row>
    <row r="12" spans="1:26" customHeight="1" ht="14.25">
      <c r="A12" s="246"/>
      <c r="B12" s="246"/>
      <c r="C12" s="246"/>
      <c r="D12" s="249">
        <v>2</v>
      </c>
      <c r="E12" s="246" t="s">
        <v>173</v>
      </c>
      <c r="F12" s="246"/>
      <c r="G12" s="246" t="s">
        <v>445</v>
      </c>
      <c r="H12" s="246"/>
      <c r="I12" s="246"/>
      <c r="J12" s="246"/>
      <c r="K12" s="246"/>
      <c r="L12" s="246"/>
      <c r="M12" s="249">
        <v>2</v>
      </c>
      <c r="N12" s="246" t="s">
        <v>173</v>
      </c>
      <c r="O12" s="246"/>
      <c r="P12" s="246" t="s">
        <v>445</v>
      </c>
      <c r="Q12" s="246"/>
      <c r="R12" s="246"/>
      <c r="S12" s="246"/>
      <c r="T12" s="246"/>
      <c r="U12" s="246"/>
      <c r="V12" s="246"/>
      <c r="W12" s="246"/>
      <c r="X12" s="246"/>
      <c r="Y12" s="246"/>
      <c r="Z12" s="246"/>
    </row>
    <row r="13" spans="1:26" customHeight="1" ht="14.25">
      <c r="A13" s="246"/>
      <c r="B13" s="246"/>
      <c r="C13" s="246"/>
      <c r="D13" s="250"/>
      <c r="E13" s="246"/>
      <c r="F13" s="246"/>
      <c r="G13" s="246"/>
      <c r="H13" s="246"/>
      <c r="I13" s="246"/>
      <c r="J13" s="246"/>
      <c r="K13" s="246"/>
      <c r="L13" s="246"/>
      <c r="M13" s="250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</row>
    <row r="14" spans="1:26" customHeight="1" ht="14.25">
      <c r="A14" s="274" t="s">
        <v>463</v>
      </c>
      <c r="B14" s="275"/>
      <c r="C14" s="275"/>
      <c r="D14" s="275"/>
      <c r="E14" s="275"/>
      <c r="F14" s="275"/>
      <c r="G14" s="275"/>
      <c r="H14" s="246"/>
      <c r="I14" s="246"/>
      <c r="J14" s="274" t="s">
        <v>463</v>
      </c>
      <c r="K14" s="275"/>
      <c r="L14" s="275"/>
      <c r="M14" s="275"/>
      <c r="N14" s="275"/>
      <c r="O14" s="275"/>
      <c r="P14" s="275"/>
      <c r="Q14" s="246"/>
      <c r="R14" s="246"/>
      <c r="S14" s="246"/>
      <c r="T14" s="246"/>
      <c r="U14" s="246"/>
      <c r="V14" s="246"/>
      <c r="W14" s="246"/>
      <c r="X14" s="246"/>
      <c r="Y14" s="246"/>
      <c r="Z14" s="246"/>
    </row>
    <row r="15" spans="1:26" customHeight="1" ht="14.25">
      <c r="A15" s="276" t="s">
        <v>40</v>
      </c>
      <c r="B15" s="429" t="s">
        <v>404</v>
      </c>
      <c r="C15" s="302"/>
      <c r="D15" s="429" t="s">
        <v>447</v>
      </c>
      <c r="E15" s="302"/>
      <c r="F15" s="429" t="s">
        <v>448</v>
      </c>
      <c r="G15" s="430"/>
      <c r="H15" s="277" t="s">
        <v>405</v>
      </c>
      <c r="I15" s="278"/>
      <c r="J15" s="276" t="s">
        <v>40</v>
      </c>
      <c r="K15" s="429" t="s">
        <v>404</v>
      </c>
      <c r="L15" s="302"/>
      <c r="M15" s="429" t="s">
        <v>447</v>
      </c>
      <c r="N15" s="302"/>
      <c r="O15" s="429" t="s">
        <v>448</v>
      </c>
      <c r="P15" s="430"/>
      <c r="Q15" s="277" t="s">
        <v>405</v>
      </c>
      <c r="R15" s="246"/>
      <c r="S15" s="246"/>
      <c r="T15" s="246"/>
      <c r="U15" s="246"/>
      <c r="V15" s="246"/>
      <c r="W15" s="246"/>
      <c r="X15" s="246"/>
      <c r="Y15" s="246"/>
      <c r="Z15" s="246"/>
    </row>
    <row r="16" spans="1:26" customHeight="1" ht="14.25">
      <c r="A16" s="279">
        <v>1</v>
      </c>
      <c r="B16" s="180">
        <f>D16+F16</f>
        <v>15.1</v>
      </c>
      <c r="C16" s="279" t="s">
        <v>464</v>
      </c>
      <c r="D16" s="280">
        <v>15</v>
      </c>
      <c r="E16" s="104" t="str">
        <f>$C$16</f>
        <v>°C</v>
      </c>
      <c r="F16" s="281">
        <v>0.1</v>
      </c>
      <c r="G16" s="282" t="str">
        <f>$C$16</f>
        <v>°C</v>
      </c>
      <c r="H16" s="283">
        <v>0.5</v>
      </c>
      <c r="I16" s="246"/>
      <c r="J16" s="279">
        <v>1</v>
      </c>
      <c r="K16" s="180">
        <f>M16+O16</f>
        <v>15</v>
      </c>
      <c r="L16" s="279" t="s">
        <v>464</v>
      </c>
      <c r="M16" s="280">
        <v>15</v>
      </c>
      <c r="N16" s="104" t="str">
        <f>$C$16</f>
        <v>°C</v>
      </c>
      <c r="O16" s="281">
        <v>0</v>
      </c>
      <c r="P16" s="282" t="str">
        <f>$C$16</f>
        <v>°C</v>
      </c>
      <c r="Q16" s="283">
        <v>0.5</v>
      </c>
      <c r="R16" s="246"/>
      <c r="S16" s="246"/>
      <c r="T16" s="246"/>
      <c r="U16" s="246"/>
      <c r="V16" s="246"/>
      <c r="W16" s="246"/>
      <c r="X16" s="246"/>
      <c r="Y16" s="246"/>
      <c r="Z16" s="246"/>
    </row>
    <row r="17" spans="1:26" customHeight="1" ht="14.25">
      <c r="A17" s="279">
        <v>2</v>
      </c>
      <c r="B17" s="180">
        <f>D17+F17</f>
        <v>20</v>
      </c>
      <c r="C17" s="279" t="s">
        <v>464</v>
      </c>
      <c r="D17" s="280">
        <v>20</v>
      </c>
      <c r="E17" s="104" t="str">
        <f>$C$16</f>
        <v>°C</v>
      </c>
      <c r="F17" s="281">
        <v>0</v>
      </c>
      <c r="G17" s="282" t="str">
        <f>$C$16</f>
        <v>°C</v>
      </c>
      <c r="H17" s="283">
        <v>0.5</v>
      </c>
      <c r="I17" s="246"/>
      <c r="J17" s="279">
        <v>2</v>
      </c>
      <c r="K17" s="180">
        <f>M17+O17</f>
        <v>20</v>
      </c>
      <c r="L17" s="279" t="s">
        <v>464</v>
      </c>
      <c r="M17" s="280">
        <v>20</v>
      </c>
      <c r="N17" s="104" t="str">
        <f>$C$16</f>
        <v>°C</v>
      </c>
      <c r="O17" s="281">
        <v>0</v>
      </c>
      <c r="P17" s="282" t="str">
        <f>$C$16</f>
        <v>°C</v>
      </c>
      <c r="Q17" s="283">
        <v>0.5</v>
      </c>
      <c r="R17" s="246"/>
      <c r="S17" s="246"/>
      <c r="T17" s="246"/>
      <c r="U17" s="246"/>
      <c r="V17" s="246"/>
      <c r="W17" s="246"/>
      <c r="X17" s="246"/>
      <c r="Y17" s="246"/>
      <c r="Z17" s="246"/>
    </row>
    <row r="18" spans="1:26" customHeight="1" ht="14.25">
      <c r="A18" s="279">
        <v>3</v>
      </c>
      <c r="B18" s="180">
        <f>D18+F18</f>
        <v>25</v>
      </c>
      <c r="C18" s="279" t="s">
        <v>464</v>
      </c>
      <c r="D18" s="280">
        <v>25</v>
      </c>
      <c r="E18" s="104" t="str">
        <f>$C$16</f>
        <v>°C</v>
      </c>
      <c r="F18" s="281">
        <v>0</v>
      </c>
      <c r="G18" s="282" t="str">
        <f>$C$16</f>
        <v>°C</v>
      </c>
      <c r="H18" s="283">
        <v>0.5</v>
      </c>
      <c r="I18" s="246"/>
      <c r="J18" s="279">
        <v>3</v>
      </c>
      <c r="K18" s="180">
        <f>M18+O18</f>
        <v>25.1</v>
      </c>
      <c r="L18" s="279" t="s">
        <v>464</v>
      </c>
      <c r="M18" s="280">
        <v>25</v>
      </c>
      <c r="N18" s="104" t="str">
        <f>$C$16</f>
        <v>°C</v>
      </c>
      <c r="O18" s="281">
        <v>0.1</v>
      </c>
      <c r="P18" s="282" t="str">
        <f>$C$16</f>
        <v>°C</v>
      </c>
      <c r="Q18" s="283">
        <v>0.5</v>
      </c>
      <c r="R18" s="246"/>
      <c r="S18" s="246"/>
      <c r="T18" s="246"/>
      <c r="U18" s="246"/>
      <c r="V18" s="246"/>
      <c r="W18" s="246"/>
      <c r="X18" s="246"/>
      <c r="Y18" s="246"/>
      <c r="Z18" s="246"/>
    </row>
    <row r="19" spans="1:26" customHeight="1" ht="14.25">
      <c r="A19" s="279">
        <v>4</v>
      </c>
      <c r="B19" s="180">
        <f>D19+F19</f>
        <v>30</v>
      </c>
      <c r="C19" s="279" t="s">
        <v>464</v>
      </c>
      <c r="D19" s="280">
        <v>30</v>
      </c>
      <c r="E19" s="104" t="str">
        <f>$C$16</f>
        <v>°C</v>
      </c>
      <c r="F19" s="281">
        <v>0</v>
      </c>
      <c r="G19" s="282" t="str">
        <f>$C$16</f>
        <v>°C</v>
      </c>
      <c r="H19" s="283">
        <v>0.5</v>
      </c>
      <c r="I19" s="246"/>
      <c r="J19" s="279">
        <v>4</v>
      </c>
      <c r="K19" s="180">
        <f>M19+O19</f>
        <v>30.1</v>
      </c>
      <c r="L19" s="279" t="s">
        <v>464</v>
      </c>
      <c r="M19" s="280">
        <v>30</v>
      </c>
      <c r="N19" s="104" t="str">
        <f>$C$16</f>
        <v>°C</v>
      </c>
      <c r="O19" s="281">
        <v>0.1</v>
      </c>
      <c r="P19" s="282" t="str">
        <f>$C$16</f>
        <v>°C</v>
      </c>
      <c r="Q19" s="283">
        <v>0.5</v>
      </c>
      <c r="R19" s="246"/>
      <c r="S19" s="246"/>
      <c r="T19" s="246"/>
      <c r="U19" s="246"/>
      <c r="V19" s="246"/>
      <c r="W19" s="246"/>
      <c r="X19" s="246"/>
      <c r="Y19" s="246"/>
      <c r="Z19" s="246"/>
    </row>
    <row r="20" spans="1:26" customHeight="1" ht="14.25">
      <c r="A20" s="279">
        <v>5</v>
      </c>
      <c r="B20" s="180">
        <f>D20+F20</f>
        <v>35.1</v>
      </c>
      <c r="C20" s="279" t="s">
        <v>464</v>
      </c>
      <c r="D20" s="280">
        <v>35</v>
      </c>
      <c r="E20" s="104" t="str">
        <f>$C$16</f>
        <v>°C</v>
      </c>
      <c r="F20" s="281">
        <v>0.1</v>
      </c>
      <c r="G20" s="282" t="str">
        <f>$C$16</f>
        <v>°C</v>
      </c>
      <c r="H20" s="283">
        <v>0.5</v>
      </c>
      <c r="I20" s="246"/>
      <c r="J20" s="279">
        <v>5</v>
      </c>
      <c r="K20" s="180">
        <f>M20+O20</f>
        <v>35.1</v>
      </c>
      <c r="L20" s="279" t="s">
        <v>464</v>
      </c>
      <c r="M20" s="280">
        <v>35</v>
      </c>
      <c r="N20" s="104" t="str">
        <f>$C$16</f>
        <v>°C</v>
      </c>
      <c r="O20" s="281">
        <v>0.1</v>
      </c>
      <c r="P20" s="282" t="str">
        <f>$C$16</f>
        <v>°C</v>
      </c>
      <c r="Q20" s="283">
        <v>0.5</v>
      </c>
      <c r="R20" s="246"/>
      <c r="S20" s="246"/>
      <c r="T20" s="246"/>
      <c r="U20" s="246"/>
      <c r="V20" s="246"/>
      <c r="W20" s="246"/>
      <c r="X20" s="246"/>
      <c r="Y20" s="246"/>
      <c r="Z20" s="246"/>
    </row>
    <row r="21" spans="1:26" customHeight="1" ht="14.25">
      <c r="A21" s="279">
        <v>6</v>
      </c>
      <c r="B21" s="180">
        <f>D21+F21</f>
        <v>37.1</v>
      </c>
      <c r="C21" s="279" t="s">
        <v>464</v>
      </c>
      <c r="D21" s="280">
        <v>37</v>
      </c>
      <c r="E21" s="104" t="str">
        <f>$C$16</f>
        <v>°C</v>
      </c>
      <c r="F21" s="281">
        <v>0.1</v>
      </c>
      <c r="G21" s="282" t="str">
        <f>$C$16</f>
        <v>°C</v>
      </c>
      <c r="H21" s="283">
        <v>0.5</v>
      </c>
      <c r="I21" s="246"/>
      <c r="J21" s="279">
        <v>6</v>
      </c>
      <c r="K21" s="180">
        <f>M21+O21</f>
        <v>37.2</v>
      </c>
      <c r="L21" s="279" t="s">
        <v>464</v>
      </c>
      <c r="M21" s="280">
        <v>37</v>
      </c>
      <c r="N21" s="104" t="str">
        <f>$C$16</f>
        <v>°C</v>
      </c>
      <c r="O21" s="281">
        <v>0.2</v>
      </c>
      <c r="P21" s="282" t="str">
        <f>$C$16</f>
        <v>°C</v>
      </c>
      <c r="Q21" s="283">
        <v>0.5</v>
      </c>
      <c r="R21" s="246"/>
      <c r="S21" s="246"/>
      <c r="T21" s="246"/>
      <c r="U21" s="246"/>
      <c r="V21" s="246"/>
      <c r="W21" s="246"/>
      <c r="X21" s="246"/>
      <c r="Y21" s="246"/>
      <c r="Z21" s="246"/>
    </row>
    <row r="22" spans="1:26" customHeight="1" ht="14.25">
      <c r="A22" s="279">
        <v>7</v>
      </c>
      <c r="B22" s="180">
        <f>D22+F22</f>
        <v>40.2</v>
      </c>
      <c r="C22" s="279" t="s">
        <v>464</v>
      </c>
      <c r="D22" s="280">
        <v>40</v>
      </c>
      <c r="E22" s="104" t="str">
        <f>$C$16</f>
        <v>°C</v>
      </c>
      <c r="F22" s="281">
        <v>0.2</v>
      </c>
      <c r="G22" s="282" t="str">
        <f>$C$16</f>
        <v>°C</v>
      </c>
      <c r="H22" s="283">
        <v>0.5</v>
      </c>
      <c r="I22" s="246"/>
      <c r="J22" s="279">
        <v>7</v>
      </c>
      <c r="K22" s="180">
        <f>M22+O22</f>
        <v>40.2</v>
      </c>
      <c r="L22" s="279" t="s">
        <v>464</v>
      </c>
      <c r="M22" s="280">
        <v>40</v>
      </c>
      <c r="N22" s="104" t="str">
        <f>$C$16</f>
        <v>°C</v>
      </c>
      <c r="O22" s="281">
        <v>0.2</v>
      </c>
      <c r="P22" s="282" t="str">
        <f>$C$16</f>
        <v>°C</v>
      </c>
      <c r="Q22" s="283">
        <v>0.5</v>
      </c>
      <c r="R22" s="246"/>
      <c r="S22" s="246"/>
      <c r="T22" s="246"/>
      <c r="U22" s="246"/>
      <c r="V22" s="246"/>
      <c r="W22" s="246"/>
      <c r="X22" s="246"/>
      <c r="Y22" s="246"/>
      <c r="Z22" s="246"/>
    </row>
    <row r="23" spans="1:26" customHeight="1" ht="14.25">
      <c r="A23" s="246"/>
      <c r="B23" s="246"/>
      <c r="C23" s="246"/>
      <c r="D23" s="246"/>
      <c r="E23" s="246"/>
      <c r="F23" s="249"/>
      <c r="G23" s="249"/>
      <c r="H23" s="246"/>
      <c r="I23" s="246"/>
      <c r="J23" s="246"/>
      <c r="K23" s="246"/>
      <c r="L23" s="246"/>
      <c r="M23" s="246"/>
      <c r="N23" s="246"/>
      <c r="O23" s="249"/>
      <c r="P23" s="249"/>
      <c r="Q23" s="246"/>
      <c r="R23" s="246"/>
      <c r="S23" s="246"/>
      <c r="T23" s="246"/>
      <c r="U23" s="246"/>
      <c r="V23" s="246"/>
      <c r="W23" s="246"/>
      <c r="X23" s="246"/>
      <c r="Y23" s="246"/>
      <c r="Z23" s="246"/>
    </row>
    <row r="24" spans="1:26" customHeight="1" ht="14.25">
      <c r="A24" s="246"/>
      <c r="B24" s="262" t="s">
        <v>449</v>
      </c>
      <c r="C24" s="181">
        <f>LINEST(B16:B22,D16:D22,1,1)</f>
        <v>1.0044117647059</v>
      </c>
      <c r="D24" s="263">
        <v>-0.055882352941179</v>
      </c>
      <c r="E24" s="212" t="s">
        <v>450</v>
      </c>
      <c r="F24" s="249"/>
      <c r="G24" s="249"/>
      <c r="H24" s="246"/>
      <c r="I24" s="246"/>
      <c r="J24" s="246"/>
      <c r="K24" s="262" t="s">
        <v>449</v>
      </c>
      <c r="L24" s="181">
        <f>LINEST(K16:K22,M16:M22,1,1)</f>
        <v>1.0081576026637</v>
      </c>
      <c r="M24" s="263">
        <v>-0.13540510543841</v>
      </c>
      <c r="N24" s="212" t="s">
        <v>450</v>
      </c>
      <c r="O24" s="249"/>
      <c r="P24" s="249"/>
      <c r="Q24" s="246"/>
      <c r="R24" s="246"/>
      <c r="S24" s="246"/>
      <c r="T24" s="246"/>
      <c r="U24" s="246"/>
      <c r="V24" s="246"/>
      <c r="W24" s="246"/>
      <c r="X24" s="246"/>
      <c r="Y24" s="246"/>
      <c r="Z24" s="246"/>
    </row>
    <row r="25" spans="1:26" customHeight="1" ht="14.25">
      <c r="A25" s="246"/>
      <c r="B25" s="262" t="s">
        <v>451</v>
      </c>
      <c r="C25" s="263">
        <v>0.0030701468038419</v>
      </c>
      <c r="D25" s="263">
        <v>0.092425478910974</v>
      </c>
      <c r="E25" s="212" t="s">
        <v>452</v>
      </c>
      <c r="F25" s="249"/>
      <c r="G25" s="249"/>
      <c r="H25" s="246"/>
      <c r="I25" s="246"/>
      <c r="J25" s="246"/>
      <c r="K25" s="262" t="s">
        <v>451</v>
      </c>
      <c r="L25" s="263">
        <v>0.001492981762859</v>
      </c>
      <c r="M25" s="263">
        <v>0.044945588355878</v>
      </c>
      <c r="N25" s="212" t="s">
        <v>452</v>
      </c>
      <c r="O25" s="249"/>
      <c r="P25" s="249"/>
      <c r="Q25" s="246"/>
      <c r="R25" s="246"/>
      <c r="S25" s="246"/>
      <c r="T25" s="246"/>
      <c r="U25" s="246"/>
      <c r="V25" s="246"/>
      <c r="W25" s="246"/>
      <c r="X25" s="246"/>
      <c r="Y25" s="246"/>
      <c r="Z25" s="246"/>
    </row>
    <row r="26" spans="1:26" customHeight="1" ht="14.25">
      <c r="A26" s="246"/>
      <c r="B26" s="262" t="s">
        <v>453</v>
      </c>
      <c r="C26" s="263">
        <v>0.99995328628366</v>
      </c>
      <c r="D26" s="263">
        <v>0.069663054601924</v>
      </c>
      <c r="E26" s="212" t="s">
        <v>454</v>
      </c>
      <c r="F26" s="249"/>
      <c r="G26" s="249"/>
      <c r="H26" s="246"/>
      <c r="I26" s="246"/>
      <c r="J26" s="246"/>
      <c r="K26" s="262" t="s">
        <v>453</v>
      </c>
      <c r="L26" s="263">
        <v>0.99998903477901</v>
      </c>
      <c r="M26" s="263">
        <v>0.033876448492812</v>
      </c>
      <c r="N26" s="212" t="s">
        <v>454</v>
      </c>
      <c r="O26" s="249"/>
      <c r="P26" s="249"/>
      <c r="Q26" s="246"/>
      <c r="R26" s="246"/>
      <c r="S26" s="246"/>
      <c r="T26" s="246"/>
      <c r="U26" s="246"/>
      <c r="V26" s="246"/>
      <c r="W26" s="246"/>
      <c r="X26" s="246"/>
      <c r="Y26" s="246"/>
      <c r="Z26" s="246"/>
    </row>
    <row r="27" spans="1:26" customHeight="1" ht="14.25">
      <c r="A27" s="246"/>
      <c r="B27" s="262" t="s">
        <v>455</v>
      </c>
      <c r="C27" s="263">
        <v>107029.94372294</v>
      </c>
      <c r="D27" s="263">
        <v>5</v>
      </c>
      <c r="E27" s="212" t="s">
        <v>456</v>
      </c>
      <c r="F27" s="249"/>
      <c r="G27" s="249"/>
      <c r="H27" s="246"/>
      <c r="I27" s="246"/>
      <c r="J27" s="246"/>
      <c r="K27" s="262" t="s">
        <v>455</v>
      </c>
      <c r="L27" s="263">
        <v>455982.16219949</v>
      </c>
      <c r="M27" s="263">
        <v>5</v>
      </c>
      <c r="N27" s="212" t="s">
        <v>456</v>
      </c>
      <c r="O27" s="249"/>
      <c r="P27" s="249"/>
      <c r="Q27" s="246"/>
      <c r="R27" s="246"/>
      <c r="S27" s="246"/>
      <c r="T27" s="246"/>
      <c r="U27" s="246"/>
      <c r="V27" s="246"/>
      <c r="W27" s="246"/>
      <c r="X27" s="246"/>
      <c r="Y27" s="246"/>
      <c r="Z27" s="246"/>
    </row>
    <row r="28" spans="1:26" customHeight="1" ht="14.25">
      <c r="A28" s="246"/>
      <c r="B28" s="262" t="s">
        <v>457</v>
      </c>
      <c r="C28" s="263">
        <v>519.4100210084</v>
      </c>
      <c r="D28" s="263">
        <v>0.024264705882353</v>
      </c>
      <c r="E28" s="212" t="s">
        <v>458</v>
      </c>
      <c r="F28" s="249"/>
      <c r="G28" s="249"/>
      <c r="H28" s="246"/>
      <c r="I28" s="246"/>
      <c r="J28" s="246"/>
      <c r="K28" s="262" t="s">
        <v>457</v>
      </c>
      <c r="L28" s="263">
        <v>523.29140478833</v>
      </c>
      <c r="M28" s="263">
        <v>0.0057380688124308</v>
      </c>
      <c r="N28" s="212" t="s">
        <v>458</v>
      </c>
      <c r="O28" s="249"/>
      <c r="P28" s="249"/>
      <c r="Q28" s="246"/>
      <c r="R28" s="246"/>
      <c r="S28" s="246"/>
      <c r="T28" s="246"/>
      <c r="U28" s="246"/>
      <c r="V28" s="246"/>
      <c r="W28" s="246"/>
      <c r="X28" s="246"/>
      <c r="Y28" s="246"/>
      <c r="Z28" s="246"/>
    </row>
    <row r="29" spans="1:26" customHeight="1" ht="14.25">
      <c r="A29" s="246"/>
      <c r="B29" s="246"/>
      <c r="C29" s="246"/>
      <c r="D29" s="246"/>
      <c r="E29" s="246"/>
      <c r="F29" s="249"/>
      <c r="G29" s="249"/>
      <c r="H29" s="246"/>
      <c r="I29" s="246"/>
      <c r="J29" s="246"/>
      <c r="K29" s="246"/>
      <c r="L29" s="246"/>
      <c r="M29" s="246"/>
      <c r="N29" s="246"/>
      <c r="O29" s="249"/>
      <c r="P29" s="249"/>
      <c r="Q29" s="246"/>
      <c r="R29" s="246"/>
      <c r="S29" s="246"/>
      <c r="T29" s="246"/>
      <c r="U29" s="246"/>
      <c r="V29" s="246"/>
      <c r="W29" s="246"/>
      <c r="X29" s="246"/>
      <c r="Y29" s="246"/>
      <c r="Z29" s="246"/>
    </row>
    <row r="30" spans="1:26" customHeight="1" ht="14.25">
      <c r="A30" s="246" t="s">
        <v>416</v>
      </c>
      <c r="B30" s="249"/>
      <c r="C30" s="249"/>
      <c r="D30" s="275"/>
      <c r="E30" s="284"/>
      <c r="F30" s="249"/>
      <c r="G30" s="249"/>
      <c r="H30" s="246"/>
      <c r="I30" s="246"/>
      <c r="J30" s="246" t="s">
        <v>416</v>
      </c>
      <c r="K30" s="249"/>
      <c r="L30" s="249"/>
      <c r="M30" s="275"/>
      <c r="N30" s="284"/>
      <c r="O30" s="249"/>
      <c r="P30" s="249"/>
      <c r="Q30" s="246"/>
      <c r="R30" s="246"/>
      <c r="S30" s="246"/>
      <c r="T30" s="246"/>
      <c r="U30" s="246"/>
      <c r="V30" s="246"/>
      <c r="W30" s="246"/>
      <c r="X30" s="246"/>
      <c r="Y30" s="246"/>
      <c r="Z30" s="246"/>
    </row>
    <row r="31" spans="1:26" customHeight="1" ht="14.25">
      <c r="A31" s="285" t="s">
        <v>40</v>
      </c>
      <c r="B31" s="429" t="s">
        <v>404</v>
      </c>
      <c r="C31" s="302"/>
      <c r="D31" s="429" t="s">
        <v>447</v>
      </c>
      <c r="E31" s="302"/>
      <c r="F31" s="429" t="s">
        <v>448</v>
      </c>
      <c r="G31" s="430"/>
      <c r="H31" s="277" t="s">
        <v>405</v>
      </c>
      <c r="I31" s="278"/>
      <c r="J31" s="285" t="s">
        <v>40</v>
      </c>
      <c r="K31" s="429" t="s">
        <v>404</v>
      </c>
      <c r="L31" s="302"/>
      <c r="M31" s="429" t="s">
        <v>447</v>
      </c>
      <c r="N31" s="302"/>
      <c r="O31" s="429" t="s">
        <v>448</v>
      </c>
      <c r="P31" s="430"/>
      <c r="Q31" s="277" t="s">
        <v>405</v>
      </c>
      <c r="R31" s="246"/>
      <c r="S31" s="246"/>
      <c r="T31" s="246"/>
      <c r="U31" s="246"/>
      <c r="V31" s="246"/>
      <c r="W31" s="246"/>
      <c r="X31" s="246"/>
      <c r="Y31" s="246"/>
      <c r="Z31" s="246"/>
    </row>
    <row r="32" spans="1:26" customHeight="1" ht="14.25">
      <c r="A32" s="279">
        <v>1</v>
      </c>
      <c r="B32" s="191">
        <f>D32+F32</f>
        <v>31.1</v>
      </c>
      <c r="C32" s="286" t="s">
        <v>185</v>
      </c>
      <c r="D32" s="287">
        <v>30</v>
      </c>
      <c r="E32" s="286" t="str">
        <f>$C$32</f>
        <v>%</v>
      </c>
      <c r="F32" s="288">
        <v>1.1</v>
      </c>
      <c r="G32" s="289" t="str">
        <f>$C$32</f>
        <v>%</v>
      </c>
      <c r="H32" s="290">
        <v>2.3</v>
      </c>
      <c r="I32" s="246"/>
      <c r="J32" s="279">
        <v>1</v>
      </c>
      <c r="K32" s="191">
        <f>M32+O32</f>
        <v>31.2</v>
      </c>
      <c r="L32" s="286" t="s">
        <v>185</v>
      </c>
      <c r="M32" s="287">
        <v>30</v>
      </c>
      <c r="N32" s="286" t="str">
        <f>$C$32</f>
        <v>%</v>
      </c>
      <c r="O32" s="288">
        <v>1.2</v>
      </c>
      <c r="P32" s="289" t="str">
        <f>$C$32</f>
        <v>%</v>
      </c>
      <c r="Q32" s="290">
        <v>2.3</v>
      </c>
      <c r="R32" s="246"/>
      <c r="S32" s="246"/>
      <c r="T32" s="246"/>
      <c r="U32" s="246"/>
      <c r="V32" s="246"/>
      <c r="W32" s="246"/>
      <c r="X32" s="246"/>
      <c r="Y32" s="246"/>
      <c r="Z32" s="246"/>
    </row>
    <row r="33" spans="1:26" customHeight="1" ht="14.25">
      <c r="A33" s="279">
        <v>2</v>
      </c>
      <c r="B33" s="191">
        <f>D33+F33</f>
        <v>40.3</v>
      </c>
      <c r="C33" s="286" t="s">
        <v>185</v>
      </c>
      <c r="D33" s="287">
        <v>40</v>
      </c>
      <c r="E33" s="286" t="str">
        <f>$C$32</f>
        <v>%</v>
      </c>
      <c r="F33" s="288">
        <v>0.3</v>
      </c>
      <c r="G33" s="289" t="str">
        <f>$C$32</f>
        <v>%</v>
      </c>
      <c r="H33" s="290">
        <v>2.3</v>
      </c>
      <c r="I33" s="246"/>
      <c r="J33" s="279">
        <v>2</v>
      </c>
      <c r="K33" s="191">
        <f>M33+O33</f>
        <v>40.1</v>
      </c>
      <c r="L33" s="286" t="s">
        <v>185</v>
      </c>
      <c r="M33" s="287">
        <v>40</v>
      </c>
      <c r="N33" s="286" t="str">
        <f>$C$32</f>
        <v>%</v>
      </c>
      <c r="O33" s="288">
        <v>0.1</v>
      </c>
      <c r="P33" s="289" t="str">
        <f>$C$32</f>
        <v>%</v>
      </c>
      <c r="Q33" s="290">
        <v>2.3</v>
      </c>
      <c r="R33" s="246"/>
      <c r="S33" s="246"/>
      <c r="T33" s="246"/>
      <c r="U33" s="246"/>
      <c r="V33" s="246"/>
      <c r="W33" s="246"/>
      <c r="X33" s="246"/>
      <c r="Y33" s="246"/>
      <c r="Z33" s="246"/>
    </row>
    <row r="34" spans="1:26" customHeight="1" ht="14.25">
      <c r="A34" s="279">
        <v>3</v>
      </c>
      <c r="B34" s="191">
        <f>D34+F34</f>
        <v>49.6</v>
      </c>
      <c r="C34" s="286" t="s">
        <v>185</v>
      </c>
      <c r="D34" s="287">
        <v>50</v>
      </c>
      <c r="E34" s="286" t="str">
        <f>$C$32</f>
        <v>%</v>
      </c>
      <c r="F34" s="288">
        <v>-0.4</v>
      </c>
      <c r="G34" s="289" t="str">
        <f>$C$32</f>
        <v>%</v>
      </c>
      <c r="H34" s="290">
        <v>2.3</v>
      </c>
      <c r="I34" s="246"/>
      <c r="J34" s="279">
        <v>3</v>
      </c>
      <c r="K34" s="191">
        <f>M34+O34</f>
        <v>49.4</v>
      </c>
      <c r="L34" s="286" t="s">
        <v>185</v>
      </c>
      <c r="M34" s="287">
        <v>50</v>
      </c>
      <c r="N34" s="286" t="str">
        <f>$C$32</f>
        <v>%</v>
      </c>
      <c r="O34" s="288">
        <v>-0.6</v>
      </c>
      <c r="P34" s="289" t="str">
        <f>$C$32</f>
        <v>%</v>
      </c>
      <c r="Q34" s="290">
        <v>2.3</v>
      </c>
      <c r="R34" s="246"/>
      <c r="S34" s="246"/>
      <c r="T34" s="246"/>
      <c r="U34" s="246"/>
      <c r="V34" s="246"/>
      <c r="W34" s="246"/>
      <c r="X34" s="246"/>
      <c r="Y34" s="246"/>
      <c r="Z34" s="246"/>
    </row>
    <row r="35" spans="1:26" customHeight="1" ht="14.25">
      <c r="A35" s="279">
        <v>4</v>
      </c>
      <c r="B35" s="191">
        <f>D35+F35</f>
        <v>59.3</v>
      </c>
      <c r="C35" s="286" t="s">
        <v>185</v>
      </c>
      <c r="D35" s="287">
        <v>60</v>
      </c>
      <c r="E35" s="286" t="str">
        <f>$C$32</f>
        <v>%</v>
      </c>
      <c r="F35" s="288">
        <v>-0.7</v>
      </c>
      <c r="G35" s="289" t="str">
        <f>$C$32</f>
        <v>%</v>
      </c>
      <c r="H35" s="290">
        <v>2.3</v>
      </c>
      <c r="I35" s="246"/>
      <c r="J35" s="279">
        <v>4</v>
      </c>
      <c r="K35" s="191">
        <f>M35+O35</f>
        <v>58.9</v>
      </c>
      <c r="L35" s="286" t="s">
        <v>185</v>
      </c>
      <c r="M35" s="287">
        <v>60</v>
      </c>
      <c r="N35" s="286" t="str">
        <f>$C$32</f>
        <v>%</v>
      </c>
      <c r="O35" s="288">
        <v>-1.1</v>
      </c>
      <c r="P35" s="289" t="str">
        <f>$C$32</f>
        <v>%</v>
      </c>
      <c r="Q35" s="290">
        <v>2.3</v>
      </c>
      <c r="R35" s="246"/>
      <c r="S35" s="246"/>
      <c r="T35" s="246"/>
      <c r="U35" s="246"/>
      <c r="V35" s="246"/>
      <c r="W35" s="246"/>
      <c r="X35" s="246"/>
      <c r="Y35" s="246"/>
      <c r="Z35" s="246"/>
    </row>
    <row r="36" spans="1:26" customHeight="1" ht="14.25">
      <c r="A36" s="279">
        <v>5</v>
      </c>
      <c r="B36" s="191">
        <f>D36+F36</f>
        <v>69.3</v>
      </c>
      <c r="C36" s="286" t="s">
        <v>185</v>
      </c>
      <c r="D36" s="287">
        <v>70</v>
      </c>
      <c r="E36" s="286" t="str">
        <f>$C$32</f>
        <v>%</v>
      </c>
      <c r="F36" s="288">
        <v>-0.7</v>
      </c>
      <c r="G36" s="289" t="str">
        <f>$C$32</f>
        <v>%</v>
      </c>
      <c r="H36" s="290">
        <v>2.3</v>
      </c>
      <c r="I36" s="246"/>
      <c r="J36" s="279">
        <v>5</v>
      </c>
      <c r="K36" s="191">
        <f>M36+O36</f>
        <v>68.7</v>
      </c>
      <c r="L36" s="286" t="s">
        <v>185</v>
      </c>
      <c r="M36" s="287">
        <v>70</v>
      </c>
      <c r="N36" s="286" t="str">
        <f>$C$32</f>
        <v>%</v>
      </c>
      <c r="O36" s="288">
        <v>-1.3</v>
      </c>
      <c r="P36" s="289" t="str">
        <f>$C$32</f>
        <v>%</v>
      </c>
      <c r="Q36" s="290">
        <v>2.3</v>
      </c>
      <c r="R36" s="246"/>
      <c r="S36" s="246"/>
      <c r="T36" s="246"/>
      <c r="U36" s="246"/>
      <c r="V36" s="246"/>
      <c r="W36" s="246"/>
      <c r="X36" s="246"/>
      <c r="Y36" s="246"/>
      <c r="Z36" s="246"/>
    </row>
    <row r="37" spans="1:26" customHeight="1" ht="14.25">
      <c r="A37" s="279">
        <v>6</v>
      </c>
      <c r="B37" s="191">
        <f>D37+F37</f>
        <v>79.6</v>
      </c>
      <c r="C37" s="286" t="s">
        <v>185</v>
      </c>
      <c r="D37" s="287">
        <v>80</v>
      </c>
      <c r="E37" s="286" t="str">
        <f>$C$32</f>
        <v>%</v>
      </c>
      <c r="F37" s="288">
        <v>-0.4</v>
      </c>
      <c r="G37" s="289" t="str">
        <f>$C$32</f>
        <v>%</v>
      </c>
      <c r="H37" s="290">
        <v>2.3</v>
      </c>
      <c r="I37" s="246"/>
      <c r="J37" s="279">
        <v>6</v>
      </c>
      <c r="K37" s="191">
        <f>M37+O37</f>
        <v>78.8</v>
      </c>
      <c r="L37" s="286" t="s">
        <v>185</v>
      </c>
      <c r="M37" s="287">
        <v>80</v>
      </c>
      <c r="N37" s="286" t="str">
        <f>$C$32</f>
        <v>%</v>
      </c>
      <c r="O37" s="288">
        <v>-1.2</v>
      </c>
      <c r="P37" s="289" t="str">
        <f>$C$32</f>
        <v>%</v>
      </c>
      <c r="Q37" s="290">
        <v>2.3</v>
      </c>
      <c r="R37" s="246"/>
      <c r="S37" s="246"/>
      <c r="T37" s="246"/>
      <c r="U37" s="246"/>
      <c r="V37" s="246"/>
      <c r="W37" s="246"/>
      <c r="X37" s="246"/>
      <c r="Y37" s="246"/>
      <c r="Z37" s="246"/>
    </row>
    <row r="38" spans="1:26" customHeight="1" ht="14.25">
      <c r="A38" s="279">
        <v>7</v>
      </c>
      <c r="B38" s="191">
        <f>D38+F38</f>
        <v>90.2</v>
      </c>
      <c r="C38" s="286" t="s">
        <v>185</v>
      </c>
      <c r="D38" s="287">
        <v>90</v>
      </c>
      <c r="E38" s="286" t="str">
        <f>$C$32</f>
        <v>%</v>
      </c>
      <c r="F38" s="288">
        <v>0.2</v>
      </c>
      <c r="G38" s="289" t="str">
        <f>$C$32</f>
        <v>%</v>
      </c>
      <c r="H38" s="290">
        <v>2.3</v>
      </c>
      <c r="I38" s="246"/>
      <c r="J38" s="279">
        <v>7</v>
      </c>
      <c r="K38" s="191">
        <f>M38+O38</f>
        <v>89.2</v>
      </c>
      <c r="L38" s="286" t="s">
        <v>185</v>
      </c>
      <c r="M38" s="287">
        <v>90</v>
      </c>
      <c r="N38" s="286" t="str">
        <f>$C$32</f>
        <v>%</v>
      </c>
      <c r="O38" s="288">
        <v>-0.8</v>
      </c>
      <c r="P38" s="289" t="str">
        <f>$C$32</f>
        <v>%</v>
      </c>
      <c r="Q38" s="290">
        <v>2.3</v>
      </c>
      <c r="R38" s="246"/>
      <c r="S38" s="246"/>
      <c r="T38" s="246"/>
      <c r="U38" s="246"/>
      <c r="V38" s="246"/>
      <c r="W38" s="246"/>
      <c r="X38" s="246"/>
      <c r="Y38" s="246"/>
      <c r="Z38" s="246"/>
    </row>
    <row r="39" spans="1:26" customHeight="1" ht="14.25">
      <c r="A39" s="246"/>
      <c r="B39" s="249"/>
      <c r="C39" s="249"/>
      <c r="D39" s="284"/>
      <c r="E39" s="284"/>
      <c r="F39" s="249"/>
      <c r="G39" s="249"/>
      <c r="H39" s="246"/>
      <c r="I39" s="246"/>
      <c r="J39" s="246"/>
      <c r="K39" s="249"/>
      <c r="L39" s="249"/>
      <c r="M39" s="284"/>
      <c r="N39" s="284"/>
      <c r="O39" s="249"/>
      <c r="P39" s="249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1:26" customHeight="1" ht="14.25">
      <c r="A40" s="246"/>
      <c r="B40" s="262" t="s">
        <v>449</v>
      </c>
      <c r="C40" s="181">
        <f>LINEST(B32:B38,D32:D38,1,1)</f>
        <v>0.98428571428571</v>
      </c>
      <c r="D40" s="263">
        <v>0.85714285714285</v>
      </c>
      <c r="E40" s="212" t="s">
        <v>450</v>
      </c>
      <c r="F40" s="246"/>
      <c r="G40" s="246"/>
      <c r="H40" s="246"/>
      <c r="I40" s="246"/>
      <c r="J40" s="246"/>
      <c r="K40" s="262" t="s">
        <v>449</v>
      </c>
      <c r="L40" s="181">
        <f>LINEST(K32:K38,M32:M38,1,1)</f>
        <v>0.96678571428571</v>
      </c>
      <c r="M40" s="263">
        <v>1.4642857142857</v>
      </c>
      <c r="N40" s="212" t="s">
        <v>450</v>
      </c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1:26" customHeight="1" ht="14.25">
      <c r="A41" s="246"/>
      <c r="B41" s="262" t="s">
        <v>451</v>
      </c>
      <c r="C41" s="263">
        <v>0.011640885021408</v>
      </c>
      <c r="D41" s="263">
        <v>0.73623421295572</v>
      </c>
      <c r="E41" s="212" t="s">
        <v>452</v>
      </c>
      <c r="F41" s="246"/>
      <c r="G41" s="246"/>
      <c r="H41" s="246"/>
      <c r="I41" s="246"/>
      <c r="J41" s="246"/>
      <c r="K41" s="262" t="s">
        <v>451</v>
      </c>
      <c r="L41" s="263">
        <v>0.011165498974383</v>
      </c>
      <c r="M41" s="263">
        <v>0.70616815942646</v>
      </c>
      <c r="N41" s="212" t="s">
        <v>452</v>
      </c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1:26" customHeight="1" ht="14.25">
      <c r="A42" s="246"/>
      <c r="B42" s="262" t="s">
        <v>453</v>
      </c>
      <c r="C42" s="263">
        <v>0.99930113061069</v>
      </c>
      <c r="D42" s="263">
        <v>0.61597773614683</v>
      </c>
      <c r="E42" s="212" t="s">
        <v>454</v>
      </c>
      <c r="F42" s="246"/>
      <c r="G42" s="246"/>
      <c r="H42" s="246"/>
      <c r="I42" s="246"/>
      <c r="J42" s="246"/>
      <c r="K42" s="262" t="s">
        <v>453</v>
      </c>
      <c r="L42" s="263">
        <v>0.99933353662262</v>
      </c>
      <c r="M42" s="263">
        <v>0.59082267100326</v>
      </c>
      <c r="N42" s="212" t="s">
        <v>454</v>
      </c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1:26" customHeight="1" ht="14.25">
      <c r="A43" s="246"/>
      <c r="B43" s="262" t="s">
        <v>455</v>
      </c>
      <c r="C43" s="263">
        <v>7149.4126506023</v>
      </c>
      <c r="D43" s="263">
        <v>5</v>
      </c>
      <c r="E43" s="212" t="s">
        <v>456</v>
      </c>
      <c r="F43" s="246"/>
      <c r="G43" s="246"/>
      <c r="H43" s="246"/>
      <c r="I43" s="246"/>
      <c r="J43" s="246"/>
      <c r="K43" s="262" t="s">
        <v>455</v>
      </c>
      <c r="L43" s="263">
        <v>7497.2877020667</v>
      </c>
      <c r="M43" s="263">
        <v>5</v>
      </c>
      <c r="N43" s="212" t="s">
        <v>456</v>
      </c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</row>
    <row r="44" spans="1:26" customHeight="1" ht="14.25">
      <c r="A44" s="246"/>
      <c r="B44" s="262" t="s">
        <v>457</v>
      </c>
      <c r="C44" s="263">
        <v>2712.6914285714</v>
      </c>
      <c r="D44" s="263">
        <v>1.8971428571429</v>
      </c>
      <c r="E44" s="212" t="s">
        <v>458</v>
      </c>
      <c r="F44" s="246"/>
      <c r="G44" s="246"/>
      <c r="H44" s="246"/>
      <c r="I44" s="246"/>
      <c r="J44" s="246"/>
      <c r="K44" s="262" t="s">
        <v>457</v>
      </c>
      <c r="L44" s="263">
        <v>2617.0889285714</v>
      </c>
      <c r="M44" s="263">
        <v>1.7453571428571</v>
      </c>
      <c r="N44" s="212" t="s">
        <v>458</v>
      </c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</row>
    <row r="45" spans="1:26" customHeight="1" ht="14.2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</row>
    <row r="46" spans="1:26" customHeight="1" ht="14.2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26" customHeight="1" ht="14.25">
      <c r="A47" s="246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26" customHeight="1" ht="14.25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customHeight="1" ht="14.2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customHeight="1" ht="14.25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customHeight="1" ht="14.25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customHeight="1" ht="14.25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customHeight="1" ht="14.25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</row>
    <row r="54" spans="1:26" customHeight="1" ht="14.25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</row>
    <row r="55" spans="1:26" customHeight="1" ht="14.25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</row>
    <row r="56" spans="1:26" customHeight="1" ht="14.25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</row>
    <row r="57" spans="1:26" customHeight="1" ht="14.25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</row>
    <row r="58" spans="1:26" customHeight="1" ht="14.25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</row>
    <row r="59" spans="1:26" customHeight="1" ht="14.25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</row>
    <row r="60" spans="1:26" customHeight="1" ht="14.25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</row>
    <row r="61" spans="1:26" customHeight="1" ht="14.25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</row>
    <row r="62" spans="1:26" customHeight="1" ht="14.25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</row>
    <row r="63" spans="1:26" customHeight="1" ht="14.25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</row>
    <row r="64" spans="1:26" customHeight="1" ht="14.25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</row>
    <row r="65" spans="1:26" customHeight="1" ht="14.25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</row>
    <row r="66" spans="1:26" customHeight="1" ht="14.25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</row>
    <row r="67" spans="1:26" customHeight="1" ht="14.25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</row>
    <row r="68" spans="1:26" customHeight="1" ht="14.25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</row>
    <row r="69" spans="1:26" customHeight="1" ht="14.25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</row>
    <row r="70" spans="1:26" customHeight="1" ht="14.25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</row>
    <row r="71" spans="1:26" customHeight="1" ht="14.25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</row>
    <row r="72" spans="1:26" customHeight="1" ht="14.25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</row>
    <row r="73" spans="1:26" customHeight="1" ht="14.25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</row>
    <row r="74" spans="1:26" customHeight="1" ht="14.25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</row>
    <row r="75" spans="1:26" customHeight="1" ht="14.25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</row>
    <row r="76" spans="1:26" customHeight="1" ht="14.25">
      <c r="A76" s="246"/>
      <c r="B76" s="246"/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  <c r="Q76" s="246"/>
      <c r="R76" s="246"/>
      <c r="S76" s="246"/>
      <c r="T76" s="246"/>
      <c r="U76" s="246"/>
      <c r="V76" s="246"/>
      <c r="W76" s="246"/>
      <c r="X76" s="246"/>
      <c r="Y76" s="246"/>
      <c r="Z76" s="246"/>
    </row>
    <row r="77" spans="1:26" customHeight="1" ht="14.25">
      <c r="A77" s="24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46"/>
      <c r="Q77" s="246"/>
      <c r="R77" s="246"/>
      <c r="S77" s="246"/>
      <c r="T77" s="246"/>
      <c r="U77" s="246"/>
      <c r="V77" s="246"/>
      <c r="W77" s="246"/>
      <c r="X77" s="246"/>
      <c r="Y77" s="246"/>
      <c r="Z77" s="246"/>
    </row>
    <row r="78" spans="1:26" customHeight="1" ht="14.25">
      <c r="A78" s="246"/>
      <c r="B78" s="246"/>
      <c r="C78" s="246"/>
      <c r="D78" s="246"/>
      <c r="E78" s="246"/>
      <c r="F78" s="246"/>
      <c r="G78" s="246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6"/>
    </row>
    <row r="79" spans="1:26" customHeight="1" ht="14.25">
      <c r="A79" s="246"/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S79" s="246"/>
      <c r="T79" s="246"/>
      <c r="U79" s="246"/>
      <c r="V79" s="246"/>
      <c r="W79" s="246"/>
      <c r="X79" s="246"/>
      <c r="Y79" s="246"/>
      <c r="Z79" s="246"/>
    </row>
    <row r="80" spans="1:26" customHeight="1" ht="14.25">
      <c r="A80" s="246"/>
      <c r="B80" s="246"/>
      <c r="C80" s="246"/>
      <c r="D80" s="246"/>
      <c r="E80" s="246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246"/>
      <c r="Z80" s="246"/>
    </row>
    <row r="81" spans="1:26" customHeight="1" ht="14.25">
      <c r="A81" s="246"/>
      <c r="B81" s="246"/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6"/>
    </row>
    <row r="82" spans="1:26" customHeight="1" ht="14.25">
      <c r="A82" s="246"/>
      <c r="B82" s="246"/>
      <c r="C82" s="246"/>
      <c r="D82" s="246"/>
      <c r="E82" s="246"/>
      <c r="F82" s="246"/>
      <c r="G82" s="246"/>
      <c r="H82" s="246"/>
      <c r="I82" s="246"/>
      <c r="J82" s="246"/>
      <c r="K82" s="246"/>
      <c r="L82" s="246"/>
      <c r="M82" s="246"/>
      <c r="N82" s="246"/>
      <c r="O82" s="246"/>
      <c r="P82" s="246"/>
      <c r="Q82" s="246"/>
      <c r="R82" s="246"/>
      <c r="S82" s="246"/>
      <c r="T82" s="246"/>
      <c r="U82" s="246"/>
      <c r="V82" s="246"/>
      <c r="W82" s="246"/>
      <c r="X82" s="246"/>
      <c r="Y82" s="246"/>
      <c r="Z82" s="246"/>
    </row>
    <row r="83" spans="1:26" customHeight="1" ht="14.25">
      <c r="A83" s="246"/>
      <c r="B83" s="246"/>
      <c r="C83" s="246"/>
      <c r="D83" s="246"/>
      <c r="E83" s="246"/>
      <c r="F83" s="246"/>
      <c r="G83" s="246"/>
      <c r="H83" s="246"/>
      <c r="I83" s="246"/>
      <c r="J83" s="246"/>
      <c r="K83" s="246"/>
      <c r="L83" s="246"/>
      <c r="M83" s="246"/>
      <c r="N83" s="246"/>
      <c r="O83" s="246"/>
      <c r="P83" s="246"/>
      <c r="Q83" s="246"/>
      <c r="R83" s="246"/>
      <c r="S83" s="246"/>
      <c r="T83" s="246"/>
      <c r="U83" s="246"/>
      <c r="V83" s="246"/>
      <c r="W83" s="246"/>
      <c r="X83" s="246"/>
      <c r="Y83" s="246"/>
      <c r="Z83" s="246"/>
    </row>
    <row r="84" spans="1:26" customHeight="1" ht="14.25">
      <c r="A84" s="246"/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</row>
    <row r="85" spans="1:26" customHeight="1" ht="14.25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</row>
    <row r="86" spans="1:26" customHeight="1" ht="14.25">
      <c r="A86" s="246"/>
      <c r="B86" s="246"/>
      <c r="C86" s="246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Y86" s="246"/>
      <c r="Z86" s="246"/>
    </row>
    <row r="87" spans="1:26" customHeight="1" ht="14.25">
      <c r="A87" s="246"/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</row>
    <row r="88" spans="1:26" customHeight="1" ht="14.25">
      <c r="A88" s="246"/>
      <c r="B88" s="246"/>
      <c r="C88" s="246"/>
      <c r="D88" s="246"/>
      <c r="E88" s="246"/>
      <c r="F88" s="246"/>
      <c r="G88" s="246"/>
      <c r="H88" s="246"/>
      <c r="I88" s="246"/>
      <c r="J88" s="246"/>
      <c r="K88" s="246"/>
      <c r="L88" s="246"/>
      <c r="M88" s="246"/>
      <c r="N88" s="246"/>
      <c r="O88" s="246"/>
      <c r="P88" s="246"/>
      <c r="Q88" s="246"/>
      <c r="R88" s="246"/>
      <c r="S88" s="246"/>
      <c r="T88" s="246"/>
      <c r="U88" s="246"/>
      <c r="V88" s="246"/>
      <c r="W88" s="246"/>
      <c r="X88" s="246"/>
      <c r="Y88" s="246"/>
      <c r="Z88" s="246"/>
    </row>
    <row r="89" spans="1:26" customHeight="1" ht="14.25">
      <c r="A89" s="246"/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  <c r="P89" s="246"/>
      <c r="Q89" s="246"/>
      <c r="R89" s="246"/>
      <c r="S89" s="246"/>
      <c r="T89" s="246"/>
      <c r="U89" s="246"/>
      <c r="V89" s="246"/>
      <c r="W89" s="246"/>
      <c r="X89" s="246"/>
      <c r="Y89" s="246"/>
      <c r="Z89" s="246"/>
    </row>
    <row r="90" spans="1:26" customHeight="1" ht="14.25">
      <c r="A90" s="246"/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</row>
    <row r="91" spans="1:26" customHeight="1" ht="14.25">
      <c r="A91" s="246"/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</row>
    <row r="92" spans="1:26" customHeight="1" ht="14.25">
      <c r="A92" s="246"/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</row>
    <row r="93" spans="1:26" customHeight="1" ht="14.25">
      <c r="A93" s="246"/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  <c r="P93" s="246"/>
      <c r="Q93" s="246"/>
      <c r="R93" s="246"/>
      <c r="S93" s="246"/>
      <c r="T93" s="246"/>
      <c r="U93" s="246"/>
      <c r="V93" s="246"/>
      <c r="W93" s="246"/>
      <c r="X93" s="246"/>
      <c r="Y93" s="246"/>
      <c r="Z93" s="246"/>
    </row>
    <row r="94" spans="1:26" customHeight="1" ht="14.25">
      <c r="A94" s="246"/>
      <c r="B94" s="246"/>
      <c r="C94" s="246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</row>
    <row r="95" spans="1:26" customHeight="1" ht="14.25">
      <c r="A95" s="246"/>
      <c r="B95" s="246"/>
      <c r="C95" s="246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</row>
    <row r="96" spans="1:26" customHeight="1" ht="14.25">
      <c r="A96" s="246"/>
      <c r="B96" s="246"/>
      <c r="C96" s="246"/>
      <c r="D96" s="246"/>
      <c r="E96" s="246"/>
      <c r="F96" s="246"/>
      <c r="G96" s="246"/>
      <c r="H96" s="246"/>
      <c r="I96" s="246"/>
      <c r="J96" s="246"/>
      <c r="K96" s="246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</row>
    <row r="97" spans="1:26" customHeight="1" ht="14.25">
      <c r="A97" s="246"/>
      <c r="B97" s="246"/>
      <c r="C97" s="246"/>
      <c r="D97" s="246"/>
      <c r="E97" s="246"/>
      <c r="F97" s="246"/>
      <c r="G97" s="246"/>
      <c r="H97" s="246"/>
      <c r="I97" s="246"/>
      <c r="J97" s="246"/>
      <c r="K97" s="246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</row>
    <row r="98" spans="1:26" customHeight="1" ht="14.25">
      <c r="A98" s="246"/>
      <c r="B98" s="246"/>
      <c r="C98" s="246"/>
      <c r="D98" s="246"/>
      <c r="E98" s="246"/>
      <c r="F98" s="246"/>
      <c r="G98" s="246"/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</row>
    <row r="99" spans="1:26" customHeight="1" ht="14.25">
      <c r="A99" s="246"/>
      <c r="B99" s="246"/>
      <c r="C99" s="246"/>
      <c r="D99" s="246"/>
      <c r="E99" s="246"/>
      <c r="F99" s="246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</row>
    <row r="100" spans="1:26" customHeight="1" ht="14.25">
      <c r="A100" s="246"/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</row>
    <row r="101" spans="1:26" customHeight="1" ht="14.25">
      <c r="A101" s="246"/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</row>
    <row r="102" spans="1:26" customHeight="1" ht="15.75">
      <c r="A102" s="246"/>
      <c r="B102" s="246"/>
      <c r="C102" s="246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</row>
    <row r="103" spans="1:26" customHeight="1" ht="15.75">
      <c r="A103" s="246"/>
      <c r="B103" s="246"/>
      <c r="C103" s="246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</row>
    <row r="104" spans="1:26" customHeight="1" ht="15.75">
      <c r="A104" s="246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</row>
    <row r="105" spans="1:26" customHeight="1" ht="15.75">
      <c r="A105" s="246"/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</row>
    <row r="106" spans="1:26" customHeight="1" ht="15.75">
      <c r="A106" s="246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</row>
    <row r="107" spans="1:26" customHeight="1" ht="15.75">
      <c r="A107" s="246"/>
      <c r="B107" s="246"/>
      <c r="C107" s="246"/>
      <c r="D107" s="246"/>
      <c r="E107" s="246"/>
      <c r="F107" s="246"/>
      <c r="G107" s="246"/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</row>
    <row r="108" spans="1:26" customHeight="1" ht="15.75">
      <c r="A108" s="246"/>
      <c r="B108" s="246"/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</row>
    <row r="109" spans="1:26" customHeight="1" ht="15.75">
      <c r="A109" s="246"/>
      <c r="B109" s="246"/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</row>
    <row r="110" spans="1:26" customHeight="1" ht="15.75">
      <c r="A110" s="246"/>
      <c r="B110" s="246"/>
      <c r="C110" s="246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</row>
    <row r="111" spans="1:26" customHeight="1" ht="15.75">
      <c r="A111" s="246"/>
      <c r="B111" s="246"/>
      <c r="C111" s="246"/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</row>
    <row r="112" spans="1:26" customHeight="1" ht="15.75">
      <c r="A112" s="246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</row>
    <row r="113" spans="1:26" customHeight="1" ht="15.75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</row>
    <row r="114" spans="1:26" customHeight="1" ht="15.75">
      <c r="A114" s="246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</row>
    <row r="115" spans="1:26" customHeight="1" ht="15.75">
      <c r="A115" s="246"/>
      <c r="B115" s="246"/>
      <c r="C115" s="246"/>
      <c r="D115" s="246"/>
      <c r="E115" s="246"/>
      <c r="F115" s="246"/>
      <c r="G115" s="246"/>
      <c r="H115" s="246"/>
      <c r="I115" s="246"/>
      <c r="J115" s="246"/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</row>
    <row r="116" spans="1:26" customHeight="1" ht="15.75">
      <c r="A116" s="246"/>
      <c r="B116" s="246"/>
      <c r="C116" s="246"/>
      <c r="D116" s="246"/>
      <c r="E116" s="246"/>
      <c r="F116" s="246"/>
      <c r="G116" s="246"/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</row>
    <row r="117" spans="1:26" customHeight="1" ht="15.75">
      <c r="A117" s="246"/>
      <c r="B117" s="246"/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</row>
    <row r="118" spans="1:26" customHeight="1" ht="15.75">
      <c r="A118" s="246"/>
      <c r="B118" s="246"/>
      <c r="C118" s="246"/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</row>
    <row r="119" spans="1:26" customHeight="1" ht="15.75">
      <c r="A119" s="246"/>
      <c r="B119" s="246"/>
      <c r="C119" s="246"/>
      <c r="D119" s="246"/>
      <c r="E119" s="246"/>
      <c r="F119" s="246"/>
      <c r="G119" s="246"/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</row>
    <row r="120" spans="1:26" customHeight="1" ht="15.75">
      <c r="A120" s="246"/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</row>
    <row r="121" spans="1:26" customHeight="1" ht="15.75">
      <c r="A121" s="246"/>
      <c r="B121" s="246"/>
      <c r="C121" s="246"/>
      <c r="D121" s="246"/>
      <c r="E121" s="246"/>
      <c r="F121" s="246"/>
      <c r="G121" s="246"/>
      <c r="H121" s="246"/>
      <c r="I121" s="246"/>
      <c r="J121" s="246"/>
      <c r="K121" s="246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</row>
    <row r="122" spans="1:26" customHeight="1" ht="15.75">
      <c r="A122" s="246"/>
      <c r="B122" s="246"/>
      <c r="C122" s="246"/>
      <c r="D122" s="246"/>
      <c r="E122" s="246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</row>
    <row r="123" spans="1:26" customHeight="1" ht="15.75">
      <c r="A123" s="246"/>
      <c r="B123" s="246"/>
      <c r="C123" s="246"/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</row>
    <row r="124" spans="1:26" customHeight="1" ht="15.75">
      <c r="A124" s="246"/>
      <c r="B124" s="246"/>
      <c r="C124" s="246"/>
      <c r="D124" s="246"/>
      <c r="E124" s="246"/>
      <c r="F124" s="246"/>
      <c r="G124" s="246"/>
      <c r="H124" s="246"/>
      <c r="I124" s="246"/>
      <c r="J124" s="246"/>
      <c r="K124" s="246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</row>
    <row r="125" spans="1:26" customHeight="1" ht="15.75">
      <c r="A125" s="246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</row>
    <row r="126" spans="1:26" customHeight="1" ht="15.75">
      <c r="A126" s="246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</row>
    <row r="127" spans="1:26" customHeight="1" ht="15.75">
      <c r="A127" s="246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</row>
    <row r="128" spans="1:26" customHeight="1" ht="15.75">
      <c r="A128" s="246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</row>
    <row r="129" spans="1:26" customHeight="1" ht="15.75">
      <c r="A129" s="246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</row>
    <row r="130" spans="1:26" customHeight="1" ht="15.75">
      <c r="A130" s="246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</row>
    <row r="131" spans="1:26" customHeight="1" ht="15.75">
      <c r="A131" s="246"/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</row>
    <row r="132" spans="1:26" customHeight="1" ht="15.75">
      <c r="A132" s="246"/>
      <c r="B132" s="246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</row>
    <row r="133" spans="1:26" customHeight="1" ht="15.75">
      <c r="A133" s="246"/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</row>
    <row r="134" spans="1:26" customHeight="1" ht="15.75">
      <c r="A134" s="246"/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</row>
    <row r="135" spans="1:26" customHeight="1" ht="15.75">
      <c r="A135" s="246"/>
      <c r="B135" s="246"/>
      <c r="C135" s="246"/>
      <c r="D135" s="246"/>
      <c r="E135" s="246"/>
      <c r="F135" s="246"/>
      <c r="G135" s="246"/>
      <c r="H135" s="246"/>
      <c r="I135" s="246"/>
      <c r="J135" s="246"/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</row>
    <row r="136" spans="1:26" customHeight="1" ht="15.75">
      <c r="A136" s="246"/>
      <c r="B136" s="246"/>
      <c r="C136" s="246"/>
      <c r="D136" s="246"/>
      <c r="E136" s="246"/>
      <c r="F136" s="246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</row>
    <row r="137" spans="1:26" customHeight="1" ht="15.75">
      <c r="A137" s="246"/>
      <c r="B137" s="246"/>
      <c r="C137" s="246"/>
      <c r="D137" s="246"/>
      <c r="E137" s="246"/>
      <c r="F137" s="246"/>
      <c r="G137" s="246"/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</row>
    <row r="138" spans="1:26" customHeight="1" ht="15.75">
      <c r="A138" s="246"/>
      <c r="B138" s="246"/>
      <c r="C138" s="246"/>
      <c r="D138" s="246"/>
      <c r="E138" s="246"/>
      <c r="F138" s="246"/>
      <c r="G138" s="246"/>
      <c r="H138" s="246"/>
      <c r="I138" s="246"/>
      <c r="J138" s="246"/>
      <c r="K138" s="246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</row>
    <row r="139" spans="1:26" customHeight="1" ht="15.75">
      <c r="A139" s="246"/>
      <c r="B139" s="246"/>
      <c r="C139" s="246"/>
      <c r="D139" s="246"/>
      <c r="E139" s="246"/>
      <c r="F139" s="246"/>
      <c r="G139" s="246"/>
      <c r="H139" s="246"/>
      <c r="I139" s="246"/>
      <c r="J139" s="246"/>
      <c r="K139" s="246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</row>
    <row r="140" spans="1:26" customHeight="1" ht="15.75">
      <c r="A140" s="246"/>
      <c r="B140" s="246"/>
      <c r="C140" s="246"/>
      <c r="D140" s="246"/>
      <c r="E140" s="246"/>
      <c r="F140" s="246"/>
      <c r="G140" s="246"/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</row>
    <row r="141" spans="1:26" customHeight="1" ht="15.75">
      <c r="A141" s="246"/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</row>
    <row r="142" spans="1:26" customHeight="1" ht="15.75">
      <c r="A142" s="246"/>
      <c r="B142" s="246"/>
      <c r="C142" s="246"/>
      <c r="D142" s="246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</row>
    <row r="143" spans="1:26" customHeight="1" ht="15.75">
      <c r="A143" s="246"/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</row>
    <row r="144" spans="1:26" customHeight="1" ht="15.75">
      <c r="A144" s="246"/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</row>
    <row r="145" spans="1:26" customHeight="1" ht="15.75">
      <c r="A145" s="246"/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</row>
    <row r="146" spans="1:26" customHeight="1" ht="15.75">
      <c r="A146" s="246"/>
      <c r="B146" s="246"/>
      <c r="C146" s="246"/>
      <c r="D146" s="246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</row>
    <row r="147" spans="1:26" customHeight="1" ht="15.75">
      <c r="A147" s="246"/>
      <c r="B147" s="246"/>
      <c r="C147" s="246"/>
      <c r="D147" s="246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</row>
    <row r="148" spans="1:26" customHeight="1" ht="15.75">
      <c r="A148" s="246"/>
      <c r="B148" s="246"/>
      <c r="C148" s="246"/>
      <c r="D148" s="246"/>
      <c r="E148" s="246"/>
      <c r="F148" s="246"/>
      <c r="G148" s="246"/>
      <c r="H148" s="246"/>
      <c r="I148" s="246"/>
      <c r="J148" s="246"/>
      <c r="K148" s="246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</row>
    <row r="149" spans="1:26" customHeight="1" ht="15.75">
      <c r="A149" s="246"/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</row>
    <row r="150" spans="1:26" customHeight="1" ht="15.75">
      <c r="A150" s="246"/>
      <c r="B150" s="246"/>
      <c r="C150" s="246"/>
      <c r="D150" s="246"/>
      <c r="E150" s="246"/>
      <c r="F150" s="246"/>
      <c r="G150" s="246"/>
      <c r="H150" s="246"/>
      <c r="I150" s="246"/>
      <c r="J150" s="246"/>
      <c r="K150" s="246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</row>
    <row r="151" spans="1:26" customHeight="1" ht="15.75">
      <c r="A151" s="246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</row>
    <row r="152" spans="1:26" customHeight="1" ht="15.75">
      <c r="A152" s="246"/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</row>
    <row r="153" spans="1:26" customHeight="1" ht="15.75">
      <c r="A153" s="246"/>
      <c r="B153" s="246"/>
      <c r="C153" s="246"/>
      <c r="D153" s="246"/>
      <c r="E153" s="246"/>
      <c r="F153" s="246"/>
      <c r="G153" s="246"/>
      <c r="H153" s="246"/>
      <c r="I153" s="246"/>
      <c r="J153" s="246"/>
      <c r="K153" s="246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</row>
    <row r="154" spans="1:26" customHeight="1" ht="15.75">
      <c r="A154" s="246"/>
      <c r="B154" s="246"/>
      <c r="C154" s="246"/>
      <c r="D154" s="246"/>
      <c r="E154" s="246"/>
      <c r="F154" s="246"/>
      <c r="G154" s="246"/>
      <c r="H154" s="246"/>
      <c r="I154" s="246"/>
      <c r="J154" s="246"/>
      <c r="K154" s="246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</row>
    <row r="155" spans="1:26" customHeight="1" ht="15.75">
      <c r="A155" s="246"/>
      <c r="B155" s="246"/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</row>
    <row r="156" spans="1:26" customHeight="1" ht="15.75">
      <c r="A156" s="246"/>
      <c r="B156" s="246"/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</row>
    <row r="157" spans="1:26" customHeight="1" ht="15.75">
      <c r="A157" s="246"/>
      <c r="B157" s="246"/>
      <c r="C157" s="246"/>
      <c r="D157" s="246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</row>
    <row r="158" spans="1:26" customHeight="1" ht="15.75">
      <c r="A158" s="246"/>
      <c r="B158" s="246"/>
      <c r="C158" s="246"/>
      <c r="D158" s="246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</row>
    <row r="159" spans="1:26" customHeight="1" ht="15.75">
      <c r="A159" s="246"/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</row>
    <row r="160" spans="1:26" customHeight="1" ht="15.75">
      <c r="A160" s="246"/>
      <c r="B160" s="246"/>
      <c r="C160" s="246"/>
      <c r="D160" s="246"/>
      <c r="E160" s="246"/>
      <c r="F160" s="246"/>
      <c r="G160" s="246"/>
      <c r="H160" s="246"/>
      <c r="I160" s="246"/>
      <c r="J160" s="246"/>
      <c r="K160" s="246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</row>
    <row r="161" spans="1:26" customHeight="1" ht="15.75">
      <c r="A161" s="246"/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</row>
    <row r="162" spans="1:26" customHeight="1" ht="15.75">
      <c r="A162" s="246"/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</row>
    <row r="163" spans="1:26" customHeight="1" ht="15.75">
      <c r="A163" s="246"/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</row>
    <row r="164" spans="1:26" customHeight="1" ht="15.75">
      <c r="A164" s="246"/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</row>
    <row r="165" spans="1:26" customHeight="1" ht="15.75">
      <c r="A165" s="246"/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</row>
    <row r="166" spans="1:26" customHeight="1" ht="15.75">
      <c r="A166" s="246"/>
      <c r="B166" s="246"/>
      <c r="C166" s="246"/>
      <c r="D166" s="246"/>
      <c r="E166" s="246"/>
      <c r="F166" s="246"/>
      <c r="G166" s="246"/>
      <c r="H166" s="246"/>
      <c r="I166" s="246"/>
      <c r="J166" s="246"/>
      <c r="K166" s="246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</row>
    <row r="167" spans="1:26" customHeight="1" ht="15.75">
      <c r="A167" s="246"/>
      <c r="B167" s="246"/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</row>
    <row r="168" spans="1:26" customHeight="1" ht="15.75">
      <c r="A168" s="246"/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</row>
    <row r="169" spans="1:26" customHeight="1" ht="15.75">
      <c r="A169" s="246"/>
      <c r="B169" s="246"/>
      <c r="C169" s="246"/>
      <c r="D169" s="246"/>
      <c r="E169" s="246"/>
      <c r="F169" s="246"/>
      <c r="G169" s="246"/>
      <c r="H169" s="246"/>
      <c r="I169" s="246"/>
      <c r="J169" s="246"/>
      <c r="K169" s="246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</row>
    <row r="170" spans="1:26" customHeight="1" ht="15.75">
      <c r="A170" s="246"/>
      <c r="B170" s="246"/>
      <c r="C170" s="246"/>
      <c r="D170" s="246"/>
      <c r="E170" s="246"/>
      <c r="F170" s="246"/>
      <c r="G170" s="246"/>
      <c r="H170" s="246"/>
      <c r="I170" s="246"/>
      <c r="J170" s="246"/>
      <c r="K170" s="246"/>
      <c r="L170" s="246"/>
      <c r="M170" s="246"/>
      <c r="N170" s="246"/>
      <c r="O170" s="246"/>
      <c r="P170" s="246"/>
      <c r="Q170" s="246"/>
      <c r="R170" s="246"/>
      <c r="S170" s="246"/>
      <c r="T170" s="246"/>
      <c r="U170" s="246"/>
      <c r="V170" s="246"/>
      <c r="W170" s="246"/>
      <c r="X170" s="246"/>
      <c r="Y170" s="246"/>
      <c r="Z170" s="246"/>
    </row>
    <row r="171" spans="1:26" customHeight="1" ht="15.75">
      <c r="A171" s="246"/>
      <c r="B171" s="246"/>
      <c r="C171" s="246"/>
      <c r="D171" s="246"/>
      <c r="E171" s="246"/>
      <c r="F171" s="246"/>
      <c r="G171" s="246"/>
      <c r="H171" s="246"/>
      <c r="I171" s="246"/>
      <c r="J171" s="246"/>
      <c r="K171" s="246"/>
      <c r="L171" s="246"/>
      <c r="M171" s="246"/>
      <c r="N171" s="246"/>
      <c r="O171" s="246"/>
      <c r="P171" s="246"/>
      <c r="Q171" s="246"/>
      <c r="R171" s="246"/>
      <c r="S171" s="246"/>
      <c r="T171" s="246"/>
      <c r="U171" s="246"/>
      <c r="V171" s="246"/>
      <c r="W171" s="246"/>
      <c r="X171" s="246"/>
      <c r="Y171" s="246"/>
      <c r="Z171" s="246"/>
    </row>
    <row r="172" spans="1:26" customHeight="1" ht="15.75">
      <c r="A172" s="246"/>
      <c r="B172" s="246"/>
      <c r="C172" s="246"/>
      <c r="D172" s="246"/>
      <c r="E172" s="246"/>
      <c r="F172" s="246"/>
      <c r="G172" s="246"/>
      <c r="H172" s="246"/>
      <c r="I172" s="246"/>
      <c r="J172" s="246"/>
      <c r="K172" s="246"/>
      <c r="L172" s="246"/>
      <c r="M172" s="246"/>
      <c r="N172" s="246"/>
      <c r="O172" s="246"/>
      <c r="P172" s="246"/>
      <c r="Q172" s="246"/>
      <c r="R172" s="246"/>
      <c r="S172" s="246"/>
      <c r="T172" s="246"/>
      <c r="U172" s="246"/>
      <c r="V172" s="246"/>
      <c r="W172" s="246"/>
      <c r="X172" s="246"/>
      <c r="Y172" s="246"/>
      <c r="Z172" s="246"/>
    </row>
    <row r="173" spans="1:26" customHeight="1" ht="15.75">
      <c r="A173" s="246"/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  <c r="P173" s="246"/>
      <c r="Q173" s="246"/>
      <c r="R173" s="246"/>
      <c r="S173" s="246"/>
      <c r="T173" s="246"/>
      <c r="U173" s="246"/>
      <c r="V173" s="246"/>
      <c r="W173" s="246"/>
      <c r="X173" s="246"/>
      <c r="Y173" s="246"/>
      <c r="Z173" s="246"/>
    </row>
    <row r="174" spans="1:26" customHeight="1" ht="15.75">
      <c r="A174" s="246"/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</row>
    <row r="175" spans="1:26" customHeight="1" ht="15.75">
      <c r="A175" s="246"/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  <c r="N175" s="246"/>
      <c r="O175" s="246"/>
      <c r="P175" s="246"/>
      <c r="Q175" s="246"/>
      <c r="R175" s="246"/>
      <c r="S175" s="246"/>
      <c r="T175" s="246"/>
      <c r="U175" s="246"/>
      <c r="V175" s="246"/>
      <c r="W175" s="246"/>
      <c r="X175" s="246"/>
      <c r="Y175" s="246"/>
      <c r="Z175" s="246"/>
    </row>
    <row r="176" spans="1:26" customHeight="1" ht="15.75">
      <c r="A176" s="246"/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  <c r="N176" s="246"/>
      <c r="O176" s="246"/>
      <c r="P176" s="246"/>
      <c r="Q176" s="246"/>
      <c r="R176" s="246"/>
      <c r="S176" s="246"/>
      <c r="T176" s="246"/>
      <c r="U176" s="246"/>
      <c r="V176" s="246"/>
      <c r="W176" s="246"/>
      <c r="X176" s="246"/>
      <c r="Y176" s="246"/>
      <c r="Z176" s="246"/>
    </row>
    <row r="177" spans="1:26" customHeight="1" ht="15.75">
      <c r="A177" s="246"/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</row>
    <row r="178" spans="1:26" customHeight="1" ht="15.75">
      <c r="A178" s="246"/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</row>
    <row r="179" spans="1:26" customHeight="1" ht="15.75">
      <c r="A179" s="24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</row>
    <row r="180" spans="1:26" customHeight="1" ht="15.75">
      <c r="A180" s="246"/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6"/>
    </row>
    <row r="181" spans="1:26" customHeight="1" ht="15.75">
      <c r="A181" s="246"/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6"/>
    </row>
    <row r="182" spans="1:26" customHeight="1" ht="15.75">
      <c r="A182" s="246"/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6"/>
    </row>
    <row r="183" spans="1:26" customHeight="1" ht="15.75">
      <c r="A183" s="246"/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  <c r="P183" s="246"/>
      <c r="Q183" s="246"/>
      <c r="R183" s="246"/>
      <c r="S183" s="246"/>
      <c r="T183" s="246"/>
      <c r="U183" s="246"/>
      <c r="V183" s="246"/>
      <c r="W183" s="246"/>
      <c r="X183" s="246"/>
      <c r="Y183" s="246"/>
      <c r="Z183" s="246"/>
    </row>
    <row r="184" spans="1:26" customHeight="1" ht="15.75">
      <c r="A184" s="246"/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  <c r="P184" s="246"/>
      <c r="Q184" s="246"/>
      <c r="R184" s="246"/>
      <c r="S184" s="246"/>
      <c r="T184" s="246"/>
      <c r="U184" s="246"/>
      <c r="V184" s="246"/>
      <c r="W184" s="246"/>
      <c r="X184" s="246"/>
      <c r="Y184" s="246"/>
      <c r="Z184" s="246"/>
    </row>
    <row r="185" spans="1:26" customHeight="1" ht="15.75">
      <c r="A185" s="246"/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246"/>
      <c r="U185" s="246"/>
      <c r="V185" s="246"/>
      <c r="W185" s="246"/>
      <c r="X185" s="246"/>
      <c r="Y185" s="246"/>
      <c r="Z185" s="246"/>
    </row>
    <row r="186" spans="1:26" customHeight="1" ht="15.75">
      <c r="A186" s="246"/>
      <c r="B186" s="246"/>
      <c r="C186" s="246"/>
      <c r="D186" s="246"/>
      <c r="E186" s="246"/>
      <c r="F186" s="246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</row>
    <row r="187" spans="1:26" customHeight="1" ht="15.75">
      <c r="A187" s="246"/>
      <c r="B187" s="246"/>
      <c r="C187" s="246"/>
      <c r="D187" s="246"/>
      <c r="E187" s="246"/>
      <c r="F187" s="246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</row>
    <row r="188" spans="1:26" customHeight="1" ht="15.75">
      <c r="A188" s="246"/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</row>
    <row r="189" spans="1:26" customHeight="1" ht="15.75">
      <c r="A189" s="246"/>
      <c r="B189" s="246"/>
      <c r="C189" s="246"/>
      <c r="D189" s="246"/>
      <c r="E189" s="246"/>
      <c r="F189" s="246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</row>
    <row r="190" spans="1:26" customHeight="1" ht="15.75">
      <c r="A190" s="246"/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</row>
    <row r="191" spans="1:26" customHeight="1" ht="15.75">
      <c r="A191" s="246"/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</row>
    <row r="192" spans="1:26" customHeight="1" ht="15.75">
      <c r="A192" s="246"/>
      <c r="B192" s="246"/>
      <c r="C192" s="246"/>
      <c r="D192" s="246"/>
      <c r="E192" s="246"/>
      <c r="F192" s="246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</row>
    <row r="193" spans="1:26" customHeight="1" ht="15.75">
      <c r="A193" s="246"/>
      <c r="B193" s="246"/>
      <c r="C193" s="246"/>
      <c r="D193" s="246"/>
      <c r="E193" s="246"/>
      <c r="F193" s="246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</row>
    <row r="194" spans="1:26" customHeight="1" ht="15.75">
      <c r="A194" s="246"/>
      <c r="B194" s="246"/>
      <c r="C194" s="246"/>
      <c r="D194" s="246"/>
      <c r="E194" s="246"/>
      <c r="F194" s="246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</row>
    <row r="195" spans="1:26" customHeight="1" ht="15.75">
      <c r="A195" s="246"/>
      <c r="B195" s="246"/>
      <c r="C195" s="246"/>
      <c r="D195" s="246"/>
      <c r="E195" s="246"/>
      <c r="F195" s="246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</row>
    <row r="196" spans="1:26" customHeight="1" ht="15.75">
      <c r="A196" s="246"/>
      <c r="B196" s="246"/>
      <c r="C196" s="246"/>
      <c r="D196" s="246"/>
      <c r="E196" s="246"/>
      <c r="F196" s="246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</row>
    <row r="197" spans="1:26" customHeight="1" ht="15.75">
      <c r="A197" s="246"/>
      <c r="B197" s="246"/>
      <c r="C197" s="246"/>
      <c r="D197" s="246"/>
      <c r="E197" s="246"/>
      <c r="F197" s="246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</row>
    <row r="198" spans="1:26" customHeight="1" ht="15.75">
      <c r="A198" s="246"/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</row>
    <row r="199" spans="1:26" customHeight="1" ht="15.75">
      <c r="A199" s="246"/>
      <c r="B199" s="246"/>
      <c r="C199" s="246"/>
      <c r="D199" s="246"/>
      <c r="E199" s="246"/>
      <c r="F199" s="246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</row>
    <row r="200" spans="1:26" customHeight="1" ht="15.75">
      <c r="A200" s="246"/>
      <c r="B200" s="246"/>
      <c r="C200" s="246"/>
      <c r="D200" s="246"/>
      <c r="E200" s="246"/>
      <c r="F200" s="246"/>
      <c r="G200" s="246"/>
      <c r="H200" s="246"/>
      <c r="I200" s="246"/>
      <c r="J200" s="246"/>
      <c r="K200" s="246"/>
      <c r="L200" s="246"/>
      <c r="M200" s="246"/>
      <c r="N200" s="246"/>
      <c r="O200" s="246"/>
      <c r="P200" s="246"/>
      <c r="Q200" s="246"/>
      <c r="R200" s="246"/>
      <c r="S200" s="246"/>
      <c r="T200" s="246"/>
      <c r="U200" s="246"/>
      <c r="V200" s="246"/>
      <c r="W200" s="246"/>
      <c r="X200" s="246"/>
      <c r="Y200" s="246"/>
      <c r="Z200" s="246"/>
    </row>
    <row r="201" spans="1:26" customHeight="1" ht="15.75">
      <c r="A201" s="246"/>
      <c r="B201" s="246"/>
      <c r="C201" s="246"/>
      <c r="D201" s="246"/>
      <c r="E201" s="246"/>
      <c r="F201" s="246"/>
      <c r="G201" s="246"/>
      <c r="H201" s="246"/>
      <c r="I201" s="246"/>
      <c r="J201" s="246"/>
      <c r="K201" s="246"/>
      <c r="L201" s="246"/>
      <c r="M201" s="246"/>
      <c r="N201" s="246"/>
      <c r="O201" s="246"/>
      <c r="P201" s="246"/>
      <c r="Q201" s="246"/>
      <c r="R201" s="246"/>
      <c r="S201" s="246"/>
      <c r="T201" s="246"/>
      <c r="U201" s="246"/>
      <c r="V201" s="246"/>
      <c r="W201" s="246"/>
      <c r="X201" s="246"/>
      <c r="Y201" s="246"/>
      <c r="Z201" s="246"/>
    </row>
    <row r="202" spans="1:26" customHeight="1" ht="15.75">
      <c r="A202" s="246"/>
      <c r="B202" s="246"/>
      <c r="C202" s="246"/>
      <c r="D202" s="246"/>
      <c r="E202" s="246"/>
      <c r="F202" s="246"/>
      <c r="G202" s="246"/>
      <c r="H202" s="246"/>
      <c r="I202" s="246"/>
      <c r="J202" s="246"/>
      <c r="K202" s="246"/>
      <c r="L202" s="246"/>
      <c r="M202" s="246"/>
      <c r="N202" s="246"/>
      <c r="O202" s="246"/>
      <c r="P202" s="246"/>
      <c r="Q202" s="246"/>
      <c r="R202" s="246"/>
      <c r="S202" s="246"/>
      <c r="T202" s="246"/>
      <c r="U202" s="246"/>
      <c r="V202" s="246"/>
      <c r="W202" s="246"/>
      <c r="X202" s="246"/>
      <c r="Y202" s="246"/>
      <c r="Z202" s="246"/>
    </row>
    <row r="203" spans="1:26" customHeight="1" ht="15.75">
      <c r="A203" s="246"/>
      <c r="B203" s="246"/>
      <c r="C203" s="246"/>
      <c r="D203" s="246"/>
      <c r="E203" s="246"/>
      <c r="F203" s="246"/>
      <c r="G203" s="246"/>
      <c r="H203" s="246"/>
      <c r="I203" s="246"/>
      <c r="J203" s="246"/>
      <c r="K203" s="246"/>
      <c r="L203" s="246"/>
      <c r="M203" s="246"/>
      <c r="N203" s="246"/>
      <c r="O203" s="246"/>
      <c r="P203" s="246"/>
      <c r="Q203" s="246"/>
      <c r="R203" s="246"/>
      <c r="S203" s="246"/>
      <c r="T203" s="246"/>
      <c r="U203" s="246"/>
      <c r="V203" s="246"/>
      <c r="W203" s="246"/>
      <c r="X203" s="246"/>
      <c r="Y203" s="246"/>
      <c r="Z203" s="246"/>
    </row>
    <row r="204" spans="1:26" customHeight="1" ht="15.75">
      <c r="A204" s="246"/>
      <c r="B204" s="246"/>
      <c r="C204" s="246"/>
      <c r="D204" s="246"/>
      <c r="E204" s="246"/>
      <c r="F204" s="246"/>
      <c r="G204" s="246"/>
      <c r="H204" s="246"/>
      <c r="I204" s="246"/>
      <c r="J204" s="246"/>
      <c r="K204" s="246"/>
      <c r="L204" s="246"/>
      <c r="M204" s="246"/>
      <c r="N204" s="246"/>
      <c r="O204" s="246"/>
      <c r="P204" s="246"/>
      <c r="Q204" s="246"/>
      <c r="R204" s="246"/>
      <c r="S204" s="246"/>
      <c r="T204" s="246"/>
      <c r="U204" s="246"/>
      <c r="V204" s="246"/>
      <c r="W204" s="246"/>
      <c r="X204" s="246"/>
      <c r="Y204" s="246"/>
      <c r="Z204" s="246"/>
    </row>
    <row r="205" spans="1:26" customHeight="1" ht="15.75">
      <c r="A205" s="246"/>
      <c r="B205" s="246"/>
      <c r="C205" s="246"/>
      <c r="D205" s="246"/>
      <c r="E205" s="246"/>
      <c r="F205" s="246"/>
      <c r="G205" s="246"/>
      <c r="H205" s="246"/>
      <c r="I205" s="246"/>
      <c r="J205" s="246"/>
      <c r="K205" s="246"/>
      <c r="L205" s="246"/>
      <c r="M205" s="246"/>
      <c r="N205" s="246"/>
      <c r="O205" s="246"/>
      <c r="P205" s="246"/>
      <c r="Q205" s="246"/>
      <c r="R205" s="246"/>
      <c r="S205" s="246"/>
      <c r="T205" s="246"/>
      <c r="U205" s="246"/>
      <c r="V205" s="246"/>
      <c r="W205" s="246"/>
      <c r="X205" s="246"/>
      <c r="Y205" s="246"/>
      <c r="Z205" s="246"/>
    </row>
    <row r="206" spans="1:26" customHeight="1" ht="15.75">
      <c r="A206" s="246"/>
      <c r="B206" s="246"/>
      <c r="C206" s="246"/>
      <c r="D206" s="246"/>
      <c r="E206" s="246"/>
      <c r="F206" s="246"/>
      <c r="G206" s="246"/>
      <c r="H206" s="246"/>
      <c r="I206" s="246"/>
      <c r="J206" s="246"/>
      <c r="K206" s="246"/>
      <c r="L206" s="246"/>
      <c r="M206" s="246"/>
      <c r="N206" s="246"/>
      <c r="O206" s="246"/>
      <c r="P206" s="246"/>
      <c r="Q206" s="246"/>
      <c r="R206" s="246"/>
      <c r="S206" s="246"/>
      <c r="T206" s="246"/>
      <c r="U206" s="246"/>
      <c r="V206" s="246"/>
      <c r="W206" s="246"/>
      <c r="X206" s="246"/>
      <c r="Y206" s="246"/>
      <c r="Z206" s="246"/>
    </row>
    <row r="207" spans="1:26" customHeight="1" ht="15.75">
      <c r="A207" s="246"/>
      <c r="B207" s="246"/>
      <c r="C207" s="246"/>
      <c r="D207" s="246"/>
      <c r="E207" s="246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</row>
    <row r="208" spans="1:26" customHeight="1" ht="15.75">
      <c r="A208" s="246"/>
      <c r="B208" s="246"/>
      <c r="C208" s="246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</row>
    <row r="209" spans="1:26" customHeight="1" ht="15.75">
      <c r="A209" s="246"/>
      <c r="B209" s="246"/>
      <c r="C209" s="246"/>
      <c r="D209" s="246"/>
      <c r="E209" s="246"/>
      <c r="F209" s="246"/>
      <c r="G209" s="246"/>
      <c r="H209" s="246"/>
      <c r="I209" s="246"/>
      <c r="J209" s="246"/>
      <c r="K209" s="246"/>
      <c r="L209" s="246"/>
      <c r="M209" s="246"/>
      <c r="N209" s="246"/>
      <c r="O209" s="246"/>
      <c r="P209" s="246"/>
      <c r="Q209" s="246"/>
      <c r="R209" s="246"/>
      <c r="S209" s="246"/>
      <c r="T209" s="246"/>
      <c r="U209" s="246"/>
      <c r="V209" s="246"/>
      <c r="W209" s="246"/>
      <c r="X209" s="246"/>
      <c r="Y209" s="246"/>
      <c r="Z209" s="246"/>
    </row>
    <row r="210" spans="1:26" customHeight="1" ht="15.75">
      <c r="A210" s="246"/>
      <c r="B210" s="246"/>
      <c r="C210" s="246"/>
      <c r="D210" s="246"/>
      <c r="E210" s="246"/>
      <c r="F210" s="246"/>
      <c r="G210" s="246"/>
      <c r="H210" s="246"/>
      <c r="I210" s="246"/>
      <c r="J210" s="246"/>
      <c r="K210" s="246"/>
      <c r="L210" s="246"/>
      <c r="M210" s="246"/>
      <c r="N210" s="246"/>
      <c r="O210" s="246"/>
      <c r="P210" s="246"/>
      <c r="Q210" s="246"/>
      <c r="R210" s="246"/>
      <c r="S210" s="246"/>
      <c r="T210" s="246"/>
      <c r="U210" s="246"/>
      <c r="V210" s="246"/>
      <c r="W210" s="246"/>
      <c r="X210" s="246"/>
      <c r="Y210" s="246"/>
      <c r="Z210" s="246"/>
    </row>
    <row r="211" spans="1:26" customHeight="1" ht="15.75">
      <c r="A211" s="246"/>
      <c r="B211" s="246"/>
      <c r="C211" s="246"/>
      <c r="D211" s="246"/>
      <c r="E211" s="246"/>
      <c r="F211" s="246"/>
      <c r="G211" s="246"/>
      <c r="H211" s="246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</row>
    <row r="212" spans="1:26" customHeight="1" ht="15.75">
      <c r="A212" s="246"/>
      <c r="B212" s="246"/>
      <c r="C212" s="246"/>
      <c r="D212" s="246"/>
      <c r="E212" s="246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</row>
    <row r="213" spans="1:26" customHeight="1" ht="15.75">
      <c r="A213" s="246"/>
      <c r="B213" s="246"/>
      <c r="C213" s="246"/>
      <c r="D213" s="246"/>
      <c r="E213" s="246"/>
      <c r="F213" s="246"/>
      <c r="G213" s="246"/>
      <c r="H213" s="246"/>
      <c r="I213" s="246"/>
      <c r="J213" s="246"/>
      <c r="K213" s="246"/>
      <c r="L213" s="246"/>
      <c r="M213" s="246"/>
      <c r="N213" s="246"/>
      <c r="O213" s="246"/>
      <c r="P213" s="246"/>
      <c r="Q213" s="246"/>
      <c r="R213" s="246"/>
      <c r="S213" s="246"/>
      <c r="T213" s="246"/>
      <c r="U213" s="246"/>
      <c r="V213" s="246"/>
      <c r="W213" s="246"/>
      <c r="X213" s="246"/>
      <c r="Y213" s="246"/>
      <c r="Z213" s="246"/>
    </row>
    <row r="214" spans="1:26" customHeight="1" ht="15.75">
      <c r="A214" s="246"/>
      <c r="B214" s="246"/>
      <c r="C214" s="246"/>
      <c r="D214" s="246"/>
      <c r="E214" s="246"/>
      <c r="F214" s="246"/>
      <c r="G214" s="246"/>
      <c r="H214" s="246"/>
      <c r="I214" s="246"/>
      <c r="J214" s="246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46"/>
    </row>
    <row r="215" spans="1:26" customHeight="1" ht="15.75">
      <c r="A215" s="246"/>
      <c r="B215" s="246"/>
      <c r="C215" s="246"/>
      <c r="D215" s="246"/>
      <c r="E215" s="246"/>
      <c r="F215" s="246"/>
      <c r="G215" s="246"/>
      <c r="H215" s="246"/>
      <c r="I215" s="246"/>
      <c r="J215" s="246"/>
      <c r="K215" s="246"/>
      <c r="L215" s="246"/>
      <c r="M215" s="246"/>
      <c r="N215" s="246"/>
      <c r="O215" s="246"/>
      <c r="P215" s="246"/>
      <c r="Q215" s="246"/>
      <c r="R215" s="246"/>
      <c r="S215" s="246"/>
      <c r="T215" s="246"/>
      <c r="U215" s="246"/>
      <c r="V215" s="246"/>
      <c r="W215" s="246"/>
      <c r="X215" s="246"/>
      <c r="Y215" s="246"/>
      <c r="Z215" s="246"/>
    </row>
    <row r="216" spans="1:26" customHeight="1" ht="15.75">
      <c r="A216" s="246"/>
      <c r="B216" s="246"/>
      <c r="C216" s="246"/>
      <c r="D216" s="246"/>
      <c r="E216" s="246"/>
      <c r="F216" s="246"/>
      <c r="G216" s="246"/>
      <c r="H216" s="246"/>
      <c r="I216" s="246"/>
      <c r="J216" s="246"/>
      <c r="K216" s="246"/>
      <c r="L216" s="246"/>
      <c r="M216" s="246"/>
      <c r="N216" s="246"/>
      <c r="O216" s="246"/>
      <c r="P216" s="246"/>
      <c r="Q216" s="246"/>
      <c r="R216" s="246"/>
      <c r="S216" s="246"/>
      <c r="T216" s="246"/>
      <c r="U216" s="246"/>
      <c r="V216" s="246"/>
      <c r="W216" s="246"/>
      <c r="X216" s="246"/>
      <c r="Y216" s="246"/>
      <c r="Z216" s="246"/>
    </row>
    <row r="217" spans="1:26" customHeight="1" ht="15.75">
      <c r="A217" s="246"/>
      <c r="B217" s="246"/>
      <c r="C217" s="246"/>
      <c r="D217" s="246"/>
      <c r="E217" s="246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</row>
    <row r="218" spans="1:26" customHeight="1" ht="15.75">
      <c r="A218" s="246"/>
      <c r="B218" s="246"/>
      <c r="C218" s="246"/>
      <c r="D218" s="246"/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</row>
    <row r="219" spans="1:26" customHeight="1" ht="15.75">
      <c r="A219" s="246"/>
      <c r="B219" s="246"/>
      <c r="C219" s="246"/>
      <c r="D219" s="246"/>
      <c r="E219" s="246"/>
      <c r="F219" s="246"/>
      <c r="G219" s="246"/>
      <c r="H219" s="246"/>
      <c r="I219" s="246"/>
      <c r="J219" s="246"/>
      <c r="K219" s="246"/>
      <c r="L219" s="246"/>
      <c r="M219" s="246"/>
      <c r="N219" s="246"/>
      <c r="O219" s="246"/>
      <c r="P219" s="246"/>
      <c r="Q219" s="246"/>
      <c r="R219" s="246"/>
      <c r="S219" s="246"/>
      <c r="T219" s="246"/>
      <c r="U219" s="246"/>
      <c r="V219" s="246"/>
      <c r="W219" s="246"/>
      <c r="X219" s="246"/>
      <c r="Y219" s="246"/>
      <c r="Z219" s="246"/>
    </row>
    <row r="220" spans="1:26" customHeight="1" ht="15.75">
      <c r="A220" s="246"/>
      <c r="B220" s="246"/>
      <c r="C220" s="246"/>
      <c r="D220" s="246"/>
      <c r="E220" s="246"/>
      <c r="F220" s="246"/>
      <c r="G220" s="246"/>
      <c r="H220" s="246"/>
      <c r="I220" s="246"/>
      <c r="J220" s="246"/>
      <c r="K220" s="246"/>
      <c r="L220" s="246"/>
      <c r="M220" s="246"/>
      <c r="N220" s="246"/>
      <c r="O220" s="246"/>
      <c r="P220" s="246"/>
      <c r="Q220" s="246"/>
      <c r="R220" s="246"/>
      <c r="S220" s="246"/>
      <c r="T220" s="246"/>
      <c r="U220" s="246"/>
      <c r="V220" s="246"/>
      <c r="W220" s="246"/>
      <c r="X220" s="246"/>
      <c r="Y220" s="246"/>
      <c r="Z220" s="246"/>
    </row>
    <row r="221" spans="1:26" customHeight="1" ht="15.75">
      <c r="A221" s="246"/>
      <c r="B221" s="246"/>
      <c r="C221" s="246"/>
      <c r="D221" s="246"/>
      <c r="E221" s="246"/>
      <c r="F221" s="246"/>
      <c r="G221" s="246"/>
      <c r="H221" s="246"/>
      <c r="I221" s="246"/>
      <c r="J221" s="246"/>
      <c r="K221" s="246"/>
      <c r="L221" s="246"/>
      <c r="M221" s="246"/>
      <c r="N221" s="246"/>
      <c r="O221" s="246"/>
      <c r="P221" s="246"/>
      <c r="Q221" s="246"/>
      <c r="R221" s="246"/>
      <c r="S221" s="246"/>
      <c r="T221" s="246"/>
      <c r="U221" s="246"/>
      <c r="V221" s="246"/>
      <c r="W221" s="246"/>
      <c r="X221" s="246"/>
      <c r="Y221" s="246"/>
      <c r="Z221" s="246"/>
    </row>
    <row r="222" spans="1:26" customHeight="1" ht="15.75">
      <c r="A222" s="246"/>
      <c r="B222" s="246"/>
      <c r="C222" s="246"/>
      <c r="D222" s="246"/>
      <c r="E222" s="246"/>
      <c r="F222" s="246"/>
      <c r="G222" s="246"/>
      <c r="H222" s="246"/>
      <c r="I222" s="246"/>
      <c r="J222" s="246"/>
      <c r="K222" s="246"/>
      <c r="L222" s="246"/>
      <c r="M222" s="246"/>
      <c r="N222" s="246"/>
      <c r="O222" s="246"/>
      <c r="P222" s="246"/>
      <c r="Q222" s="246"/>
      <c r="R222" s="246"/>
      <c r="S222" s="246"/>
      <c r="T222" s="246"/>
      <c r="U222" s="246"/>
      <c r="V222" s="246"/>
      <c r="W222" s="246"/>
      <c r="X222" s="246"/>
      <c r="Y222" s="246"/>
      <c r="Z222" s="246"/>
    </row>
    <row r="223" spans="1:26" customHeight="1" ht="15.75">
      <c r="A223" s="246"/>
      <c r="B223" s="246"/>
      <c r="C223" s="246"/>
      <c r="D223" s="246"/>
      <c r="E223" s="246"/>
      <c r="F223" s="246"/>
      <c r="G223" s="246"/>
      <c r="H223" s="246"/>
      <c r="I223" s="246"/>
      <c r="J223" s="246"/>
      <c r="K223" s="246"/>
      <c r="L223" s="246"/>
      <c r="M223" s="246"/>
      <c r="N223" s="246"/>
      <c r="O223" s="246"/>
      <c r="P223" s="246"/>
      <c r="Q223" s="246"/>
      <c r="R223" s="246"/>
      <c r="S223" s="246"/>
      <c r="T223" s="246"/>
      <c r="U223" s="246"/>
      <c r="V223" s="246"/>
      <c r="W223" s="246"/>
      <c r="X223" s="246"/>
      <c r="Y223" s="246"/>
      <c r="Z223" s="246"/>
    </row>
    <row r="224" spans="1:26" customHeight="1" ht="15.75">
      <c r="A224" s="246"/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</row>
    <row r="225" spans="1:26" customHeight="1" ht="15.75">
      <c r="A225" s="246"/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</row>
    <row r="226" spans="1:26" customHeight="1" ht="15.75">
      <c r="A226" s="246"/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</row>
    <row r="227" spans="1:26" customHeight="1" ht="15.75">
      <c r="A227" s="246"/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</row>
    <row r="228" spans="1:26" customHeight="1" ht="15.75">
      <c r="A228" s="246"/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</row>
    <row r="229" spans="1:26" customHeight="1" ht="15.75">
      <c r="A229" s="246"/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</row>
    <row r="230" spans="1:26" customHeight="1" ht="15.75">
      <c r="A230" s="246"/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</row>
    <row r="231" spans="1:26" customHeight="1" ht="15.75">
      <c r="A231" s="246"/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</row>
    <row r="232" spans="1:26" customHeight="1" ht="15.75">
      <c r="A232" s="246"/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</row>
    <row r="233" spans="1:26" customHeight="1" ht="15.75">
      <c r="A233" s="246"/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</row>
    <row r="234" spans="1:26" customHeight="1" ht="15.75">
      <c r="A234" s="246"/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</row>
    <row r="235" spans="1:26" customHeight="1" ht="15.75">
      <c r="A235" s="246"/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</row>
    <row r="236" spans="1:26" customHeight="1" ht="15.75">
      <c r="A236" s="246"/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</row>
    <row r="237" spans="1:26" customHeight="1" ht="15.75">
      <c r="A237" s="246"/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</row>
    <row r="238" spans="1:26" customHeight="1" ht="15.75">
      <c r="A238" s="246"/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</row>
    <row r="239" spans="1:26" customHeight="1" ht="15.75">
      <c r="A239" s="246"/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</row>
    <row r="240" spans="1:26" customHeight="1" ht="15.75">
      <c r="A240" s="246"/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</row>
    <row r="241" spans="1:26" customHeight="1" ht="15.75">
      <c r="A241" s="246"/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</row>
    <row r="242" spans="1:26" customHeight="1" ht="15.75">
      <c r="A242" s="246"/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</row>
    <row r="243" spans="1:26" customHeight="1" ht="15.75">
      <c r="A243" s="246"/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</row>
    <row r="244" spans="1:26" customHeight="1" ht="15.75">
      <c r="A244" s="246"/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</row>
    <row r="245" spans="1:26" customHeight="1" ht="15.75">
      <c r="A245" s="246"/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</row>
    <row r="246" spans="1:26" customHeight="1" ht="15.75">
      <c r="A246" s="246"/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</row>
    <row r="247" spans="1:26" customHeight="1" ht="15.75">
      <c r="A247" s="246"/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</row>
    <row r="248" spans="1:26" customHeight="1" ht="15.75">
      <c r="A248" s="246"/>
      <c r="B248" s="246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</row>
    <row r="249" spans="1:26" customHeight="1" ht="15.75">
      <c r="A249" s="246"/>
      <c r="B249" s="246"/>
      <c r="C249" s="24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</row>
    <row r="250" spans="1:26" customHeight="1" ht="15.75">
      <c r="A250" s="246"/>
      <c r="B250" s="246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</row>
    <row r="251" spans="1:26" customHeight="1" ht="15.75">
      <c r="A251" s="246"/>
      <c r="B251" s="246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</row>
    <row r="252" spans="1:26" customHeight="1" ht="15.75">
      <c r="A252" s="246"/>
      <c r="B252" s="246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</row>
    <row r="253" spans="1:26" customHeight="1" ht="15.75">
      <c r="A253" s="246"/>
      <c r="B253" s="246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</row>
    <row r="254" spans="1:26" customHeight="1" ht="15.75">
      <c r="A254" s="246"/>
      <c r="B254" s="246"/>
      <c r="C254" s="246"/>
      <c r="D254" s="246"/>
      <c r="E254" s="246"/>
      <c r="F254" s="246"/>
      <c r="G254" s="246"/>
      <c r="H254" s="246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</row>
    <row r="255" spans="1:26" customHeight="1" ht="15.75">
      <c r="A255" s="246"/>
      <c r="B255" s="246"/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</row>
    <row r="256" spans="1:26" customHeight="1" ht="15.75">
      <c r="A256" s="246"/>
      <c r="B256" s="246"/>
      <c r="C256" s="246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</row>
    <row r="257" spans="1:26" customHeight="1" ht="15.75">
      <c r="A257" s="246"/>
      <c r="B257" s="246"/>
      <c r="C257" s="246"/>
      <c r="D257" s="246"/>
      <c r="E257" s="246"/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</row>
    <row r="258" spans="1:26" customHeight="1" ht="15.75">
      <c r="A258" s="246"/>
      <c r="B258" s="246"/>
      <c r="C258" s="246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</row>
    <row r="259" spans="1:26" customHeight="1" ht="15.75">
      <c r="A259" s="246"/>
      <c r="B259" s="246"/>
      <c r="C259" s="246"/>
      <c r="D259" s="246"/>
      <c r="E259" s="246"/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</row>
    <row r="260" spans="1:26" customHeight="1" ht="15.75">
      <c r="A260" s="246"/>
      <c r="B260" s="246"/>
      <c r="C260" s="246"/>
      <c r="D260" s="246"/>
      <c r="E260" s="246"/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</row>
    <row r="261" spans="1:26" customHeight="1" ht="15.75">
      <c r="A261" s="246"/>
      <c r="B261" s="246"/>
      <c r="C261" s="246"/>
      <c r="D261" s="246"/>
      <c r="E261" s="246"/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</row>
    <row r="262" spans="1:26" customHeight="1" ht="15.75">
      <c r="A262" s="246"/>
      <c r="B262" s="246"/>
      <c r="C262" s="246"/>
      <c r="D262" s="246"/>
      <c r="E262" s="246"/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</row>
    <row r="263" spans="1:26" customHeight="1" ht="15.75">
      <c r="A263" s="246"/>
      <c r="B263" s="246"/>
      <c r="C263" s="246"/>
      <c r="D263" s="246"/>
      <c r="E263" s="246"/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</row>
    <row r="264" spans="1:26" customHeight="1" ht="15.75">
      <c r="A264" s="246"/>
      <c r="B264" s="246"/>
      <c r="C264" s="246"/>
      <c r="D264" s="246"/>
      <c r="E264" s="246"/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</row>
    <row r="265" spans="1:26" customHeight="1" ht="15.75">
      <c r="A265" s="246"/>
      <c r="B265" s="246"/>
      <c r="C265" s="246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</row>
    <row r="266" spans="1:26" customHeight="1" ht="15.75">
      <c r="A266" s="246"/>
      <c r="B266" s="246"/>
      <c r="C266" s="246"/>
      <c r="D266" s="246"/>
      <c r="E266" s="246"/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</row>
    <row r="267" spans="1:26" customHeight="1" ht="15.75">
      <c r="A267" s="246"/>
      <c r="B267" s="246"/>
      <c r="C267" s="246"/>
      <c r="D267" s="246"/>
      <c r="E267" s="246"/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</row>
    <row r="268" spans="1:26" customHeight="1" ht="15.75">
      <c r="A268" s="246"/>
      <c r="B268" s="246"/>
      <c r="C268" s="246"/>
      <c r="D268" s="246"/>
      <c r="E268" s="246"/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</row>
    <row r="269" spans="1:26" customHeight="1" ht="15.75">
      <c r="A269" s="246"/>
      <c r="B269" s="246"/>
      <c r="C269" s="246"/>
      <c r="D269" s="246"/>
      <c r="E269" s="246"/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</row>
    <row r="270" spans="1:26" customHeight="1" ht="15.75">
      <c r="A270" s="246"/>
      <c r="B270" s="246"/>
      <c r="C270" s="246"/>
      <c r="D270" s="246"/>
      <c r="E270" s="246"/>
      <c r="F270" s="246"/>
      <c r="G270" s="246"/>
      <c r="H270" s="246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</row>
    <row r="271" spans="1:26" customHeight="1" ht="15.75">
      <c r="A271" s="246"/>
      <c r="B271" s="246"/>
      <c r="C271" s="246"/>
      <c r="D271" s="246"/>
      <c r="E271" s="246"/>
      <c r="F271" s="246"/>
      <c r="G271" s="246"/>
      <c r="H271" s="246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</row>
    <row r="272" spans="1:26" customHeight="1" ht="15.75">
      <c r="A272" s="246"/>
      <c r="B272" s="246"/>
      <c r="C272" s="246"/>
      <c r="D272" s="246"/>
      <c r="E272" s="246"/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</row>
    <row r="273" spans="1:26" customHeight="1" ht="15.75">
      <c r="A273" s="246"/>
      <c r="B273" s="246"/>
      <c r="C273" s="246"/>
      <c r="D273" s="246"/>
      <c r="E273" s="246"/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</row>
    <row r="274" spans="1:26" customHeight="1" ht="15.75">
      <c r="A274" s="246"/>
      <c r="B274" s="246"/>
      <c r="C274" s="246"/>
      <c r="D274" s="246"/>
      <c r="E274" s="246"/>
      <c r="F274" s="246"/>
      <c r="G274" s="246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</row>
    <row r="275" spans="1:26" customHeight="1" ht="15.75">
      <c r="A275" s="246"/>
      <c r="B275" s="246"/>
      <c r="C275" s="246"/>
      <c r="D275" s="246"/>
      <c r="E275" s="246"/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</row>
    <row r="276" spans="1:26" customHeight="1" ht="15.75">
      <c r="A276" s="246"/>
      <c r="B276" s="246"/>
      <c r="C276" s="246"/>
      <c r="D276" s="246"/>
      <c r="E276" s="246"/>
      <c r="F276" s="246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</row>
    <row r="277" spans="1:26" customHeight="1" ht="15.75">
      <c r="A277" s="246"/>
      <c r="B277" s="246"/>
      <c r="C277" s="246"/>
      <c r="D277" s="246"/>
      <c r="E277" s="246"/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</row>
    <row r="278" spans="1:26" customHeight="1" ht="15.75">
      <c r="A278" s="246"/>
      <c r="B278" s="246"/>
      <c r="C278" s="246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</row>
    <row r="279" spans="1:26" customHeight="1" ht="15.75">
      <c r="A279" s="246"/>
      <c r="B279" s="246"/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</row>
    <row r="280" spans="1:26" customHeight="1" ht="15.75">
      <c r="A280" s="246"/>
      <c r="B280" s="246"/>
      <c r="C280" s="246"/>
      <c r="D280" s="246"/>
      <c r="E280" s="246"/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</row>
    <row r="281" spans="1:26" customHeight="1" ht="15.75">
      <c r="A281" s="246"/>
      <c r="B281" s="246"/>
      <c r="C281" s="246"/>
      <c r="D281" s="246"/>
      <c r="E281" s="246"/>
      <c r="F281" s="246"/>
      <c r="G281" s="246"/>
      <c r="H281" s="246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</row>
    <row r="282" spans="1:26" customHeight="1" ht="15.75">
      <c r="A282" s="246"/>
      <c r="B282" s="246"/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</row>
    <row r="283" spans="1:26" customHeight="1" ht="15.75">
      <c r="A283" s="246"/>
      <c r="B283" s="246"/>
      <c r="C283" s="246"/>
      <c r="D283" s="246"/>
      <c r="E283" s="246"/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</row>
    <row r="284" spans="1:26" customHeight="1" ht="15.75">
      <c r="A284" s="246"/>
      <c r="B284" s="246"/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</row>
    <row r="285" spans="1:26" customHeight="1" ht="15.75">
      <c r="A285" s="246"/>
      <c r="B285" s="246"/>
      <c r="C285" s="246"/>
      <c r="D285" s="246"/>
      <c r="E285" s="246"/>
      <c r="F285" s="246"/>
      <c r="G285" s="246"/>
      <c r="H285" s="246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</row>
    <row r="286" spans="1:26" customHeight="1" ht="15.75">
      <c r="A286" s="246"/>
      <c r="B286" s="246"/>
      <c r="C286" s="246"/>
      <c r="D286" s="246"/>
      <c r="E286" s="246"/>
      <c r="F286" s="246"/>
      <c r="G286" s="246"/>
      <c r="H286" s="246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</row>
    <row r="287" spans="1:26" customHeight="1" ht="15.75">
      <c r="A287" s="246"/>
      <c r="B287" s="246"/>
      <c r="C287" s="246"/>
      <c r="D287" s="246"/>
      <c r="E287" s="246"/>
      <c r="F287" s="246"/>
      <c r="G287" s="246"/>
      <c r="H287" s="246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</row>
    <row r="288" spans="1:26" customHeight="1" ht="15.75">
      <c r="A288" s="246"/>
      <c r="B288" s="246"/>
      <c r="C288" s="246"/>
      <c r="D288" s="246"/>
      <c r="E288" s="246"/>
      <c r="F288" s="246"/>
      <c r="G288" s="246"/>
      <c r="H288" s="246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</row>
    <row r="289" spans="1:26" customHeight="1" ht="15.75">
      <c r="A289" s="246"/>
      <c r="B289" s="246"/>
      <c r="C289" s="246"/>
      <c r="D289" s="246"/>
      <c r="E289" s="246"/>
      <c r="F289" s="246"/>
      <c r="G289" s="246"/>
      <c r="H289" s="246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</row>
    <row r="290" spans="1:26" customHeight="1" ht="15.75">
      <c r="A290" s="246"/>
      <c r="B290" s="246"/>
      <c r="C290" s="246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</row>
    <row r="291" spans="1:26" customHeight="1" ht="15.75">
      <c r="A291" s="246"/>
      <c r="B291" s="246"/>
      <c r="C291" s="246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</row>
    <row r="292" spans="1:26" customHeight="1" ht="15.75">
      <c r="A292" s="246"/>
      <c r="B292" s="246"/>
      <c r="C292" s="246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</row>
    <row r="293" spans="1:26" customHeight="1" ht="15.75">
      <c r="A293" s="246"/>
      <c r="B293" s="246"/>
      <c r="C293" s="246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</row>
    <row r="294" spans="1:26" customHeight="1" ht="15.75">
      <c r="A294" s="246"/>
      <c r="B294" s="246"/>
      <c r="C294" s="246"/>
      <c r="D294" s="246"/>
      <c r="E294" s="246"/>
      <c r="F294" s="246"/>
      <c r="G294" s="246"/>
      <c r="H294" s="246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</row>
    <row r="295" spans="1:26" customHeight="1" ht="15.75">
      <c r="A295" s="246"/>
      <c r="B295" s="246"/>
      <c r="C295" s="246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</row>
    <row r="296" spans="1:26" customHeight="1" ht="15.75">
      <c r="A296" s="246"/>
      <c r="B296" s="246"/>
      <c r="C296" s="246"/>
      <c r="D296" s="246"/>
      <c r="E296" s="246"/>
      <c r="F296" s="246"/>
      <c r="G296" s="246"/>
      <c r="H296" s="246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</row>
    <row r="297" spans="1:26" customHeight="1" ht="15.75">
      <c r="A297" s="246"/>
      <c r="B297" s="246"/>
      <c r="C297" s="246"/>
      <c r="D297" s="246"/>
      <c r="E297" s="246"/>
      <c r="F297" s="246"/>
      <c r="G297" s="246"/>
      <c r="H297" s="246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</row>
    <row r="298" spans="1:26" customHeight="1" ht="15.75">
      <c r="A298" s="246"/>
      <c r="B298" s="246"/>
      <c r="C298" s="246"/>
      <c r="D298" s="246"/>
      <c r="E298" s="246"/>
      <c r="F298" s="246"/>
      <c r="G298" s="246"/>
      <c r="H298" s="246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</row>
    <row r="299" spans="1:26" customHeight="1" ht="15.75">
      <c r="A299" s="246"/>
      <c r="B299" s="246"/>
      <c r="C299" s="246"/>
      <c r="D299" s="246"/>
      <c r="E299" s="246"/>
      <c r="F299" s="246"/>
      <c r="G299" s="246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</row>
    <row r="300" spans="1:26" customHeight="1" ht="15.75">
      <c r="A300" s="246"/>
      <c r="B300" s="246"/>
      <c r="C300" s="246"/>
      <c r="D300" s="246"/>
      <c r="E300" s="246"/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</row>
    <row r="301" spans="1:26" customHeight="1" ht="15.75">
      <c r="A301" s="246"/>
      <c r="B301" s="246"/>
      <c r="C301" s="246"/>
      <c r="D301" s="246"/>
      <c r="E301" s="246"/>
      <c r="F301" s="246"/>
      <c r="G301" s="246"/>
      <c r="H301" s="246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</row>
    <row r="302" spans="1:26" customHeight="1" ht="15.75">
      <c r="A302" s="246"/>
      <c r="B302" s="246"/>
      <c r="C302" s="246"/>
      <c r="D302" s="246"/>
      <c r="E302" s="246"/>
      <c r="F302" s="246"/>
      <c r="G302" s="246"/>
      <c r="H302" s="246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</row>
    <row r="303" spans="1:26" customHeight="1" ht="15.75">
      <c r="A303" s="246"/>
      <c r="B303" s="246"/>
      <c r="C303" s="246"/>
      <c r="D303" s="246"/>
      <c r="E303" s="246"/>
      <c r="F303" s="246"/>
      <c r="G303" s="246"/>
      <c r="H303" s="246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</row>
    <row r="304" spans="1:26" customHeight="1" ht="15.75">
      <c r="A304" s="246"/>
      <c r="B304" s="246"/>
      <c r="C304" s="246"/>
      <c r="D304" s="246"/>
      <c r="E304" s="246"/>
      <c r="F304" s="246"/>
      <c r="G304" s="246"/>
      <c r="H304" s="246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</row>
    <row r="305" spans="1:26" customHeight="1" ht="15.75">
      <c r="A305" s="246"/>
      <c r="B305" s="246"/>
      <c r="C305" s="246"/>
      <c r="D305" s="246"/>
      <c r="E305" s="246"/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</row>
    <row r="306" spans="1:26" customHeight="1" ht="15.75">
      <c r="A306" s="246"/>
      <c r="B306" s="246"/>
      <c r="C306" s="246"/>
      <c r="D306" s="246"/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</row>
    <row r="307" spans="1:26" customHeight="1" ht="15.75">
      <c r="A307" s="246"/>
      <c r="B307" s="246"/>
      <c r="C307" s="246"/>
      <c r="D307" s="246"/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</row>
    <row r="308" spans="1:26" customHeight="1" ht="15.75">
      <c r="A308" s="246"/>
      <c r="B308" s="246"/>
      <c r="C308" s="246"/>
      <c r="D308" s="246"/>
      <c r="E308" s="246"/>
      <c r="F308" s="246"/>
      <c r="G308" s="246"/>
      <c r="H308" s="246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</row>
    <row r="309" spans="1:26" customHeight="1" ht="15.75">
      <c r="A309" s="246"/>
      <c r="B309" s="246"/>
      <c r="C309" s="246"/>
      <c r="D309" s="246"/>
      <c r="E309" s="246"/>
      <c r="F309" s="246"/>
      <c r="G309" s="246"/>
      <c r="H309" s="246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</row>
    <row r="310" spans="1:26" customHeight="1" ht="15.75">
      <c r="A310" s="246"/>
      <c r="B310" s="246"/>
      <c r="C310" s="246"/>
      <c r="D310" s="246"/>
      <c r="E310" s="246"/>
      <c r="F310" s="246"/>
      <c r="G310" s="246"/>
      <c r="H310" s="246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</row>
    <row r="311" spans="1:26" customHeight="1" ht="15.75">
      <c r="A311" s="246"/>
      <c r="B311" s="246"/>
      <c r="C311" s="246"/>
      <c r="D311" s="246"/>
      <c r="E311" s="246"/>
      <c r="F311" s="246"/>
      <c r="G311" s="246"/>
      <c r="H311" s="246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</row>
    <row r="312" spans="1:26" customHeight="1" ht="15.75">
      <c r="A312" s="246"/>
      <c r="B312" s="246"/>
      <c r="C312" s="246"/>
      <c r="D312" s="246"/>
      <c r="E312" s="246"/>
      <c r="F312" s="246"/>
      <c r="G312" s="246"/>
      <c r="H312" s="246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</row>
    <row r="313" spans="1:26" customHeight="1" ht="15.75">
      <c r="A313" s="246"/>
      <c r="B313" s="246"/>
      <c r="C313" s="246"/>
      <c r="D313" s="246"/>
      <c r="E313" s="246"/>
      <c r="F313" s="246"/>
      <c r="G313" s="246"/>
      <c r="H313" s="246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</row>
    <row r="314" spans="1:26" customHeight="1" ht="15.75">
      <c r="A314" s="246"/>
      <c r="B314" s="246"/>
      <c r="C314" s="246"/>
      <c r="D314" s="246"/>
      <c r="E314" s="246"/>
      <c r="F314" s="246"/>
      <c r="G314" s="246"/>
      <c r="H314" s="246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</row>
    <row r="315" spans="1:26" customHeight="1" ht="15.75">
      <c r="A315" s="246"/>
      <c r="B315" s="246"/>
      <c r="C315" s="246"/>
      <c r="D315" s="246"/>
      <c r="E315" s="246"/>
      <c r="F315" s="246"/>
      <c r="G315" s="246"/>
      <c r="H315" s="246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</row>
    <row r="316" spans="1:26" customHeight="1" ht="15.75">
      <c r="A316" s="246"/>
      <c r="B316" s="246"/>
      <c r="C316" s="246"/>
      <c r="D316" s="246"/>
      <c r="E316" s="246"/>
      <c r="F316" s="246"/>
      <c r="G316" s="246"/>
      <c r="H316" s="246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</row>
    <row r="317" spans="1:26" customHeight="1" ht="15.75">
      <c r="A317" s="246"/>
      <c r="B317" s="246"/>
      <c r="C317" s="246"/>
      <c r="D317" s="246"/>
      <c r="E317" s="246"/>
      <c r="F317" s="246"/>
      <c r="G317" s="246"/>
      <c r="H317" s="246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</row>
    <row r="318" spans="1:26" customHeight="1" ht="15.75">
      <c r="A318" s="246"/>
      <c r="B318" s="246"/>
      <c r="C318" s="246"/>
      <c r="D318" s="246"/>
      <c r="E318" s="246"/>
      <c r="F318" s="246"/>
      <c r="G318" s="246"/>
      <c r="H318" s="246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</row>
    <row r="319" spans="1:26" customHeight="1" ht="15.75">
      <c r="A319" s="246"/>
      <c r="B319" s="246"/>
      <c r="C319" s="246"/>
      <c r="D319" s="246"/>
      <c r="E319" s="246"/>
      <c r="F319" s="246"/>
      <c r="G319" s="246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</row>
    <row r="320" spans="1:26" customHeight="1" ht="15.75">
      <c r="A320" s="246"/>
      <c r="B320" s="246"/>
      <c r="C320" s="246"/>
      <c r="D320" s="246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</row>
    <row r="321" spans="1:26" customHeight="1" ht="15.75">
      <c r="A321" s="246"/>
      <c r="B321" s="246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</row>
    <row r="322" spans="1:26" customHeight="1" ht="15.75">
      <c r="A322" s="246"/>
      <c r="B322" s="246"/>
      <c r="C322" s="246"/>
      <c r="D322" s="246"/>
      <c r="E322" s="246"/>
      <c r="F322" s="246"/>
      <c r="G322" s="246"/>
      <c r="H322" s="246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</row>
    <row r="323" spans="1:26" customHeight="1" ht="15.75">
      <c r="A323" s="246"/>
      <c r="B323" s="246"/>
      <c r="C323" s="246"/>
      <c r="D323" s="246"/>
      <c r="E323" s="246"/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</row>
    <row r="324" spans="1:26" customHeight="1" ht="15.75">
      <c r="A324" s="246"/>
      <c r="B324" s="246"/>
      <c r="C324" s="246"/>
      <c r="D324" s="246"/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</row>
    <row r="325" spans="1:26" customHeight="1" ht="15.75">
      <c r="A325" s="246"/>
      <c r="B325" s="246"/>
      <c r="C325" s="246"/>
      <c r="D325" s="246"/>
      <c r="E325" s="246"/>
      <c r="F325" s="246"/>
      <c r="G325" s="246"/>
      <c r="H325" s="246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</row>
    <row r="326" spans="1:26" customHeight="1" ht="15.75">
      <c r="A326" s="246"/>
      <c r="B326" s="246"/>
      <c r="C326" s="246"/>
      <c r="D326" s="246"/>
      <c r="E326" s="246"/>
      <c r="F326" s="246"/>
      <c r="G326" s="246"/>
      <c r="H326" s="246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</row>
    <row r="327" spans="1:26" customHeight="1" ht="15.75">
      <c r="A327" s="246"/>
      <c r="B327" s="246"/>
      <c r="C327" s="246"/>
      <c r="D327" s="246"/>
      <c r="E327" s="246"/>
      <c r="F327" s="246"/>
      <c r="G327" s="246"/>
      <c r="H327" s="246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</row>
    <row r="328" spans="1:26" customHeight="1" ht="15.75">
      <c r="A328" s="246"/>
      <c r="B328" s="246"/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</row>
    <row r="329" spans="1:26" customHeight="1" ht="15.75">
      <c r="A329" s="246"/>
      <c r="B329" s="246"/>
      <c r="C329" s="246"/>
      <c r="D329" s="246"/>
      <c r="E329" s="246"/>
      <c r="F329" s="246"/>
      <c r="G329" s="246"/>
      <c r="H329" s="246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</row>
    <row r="330" spans="1:26" customHeight="1" ht="15.75">
      <c r="A330" s="246"/>
      <c r="B330" s="246"/>
      <c r="C330" s="246"/>
      <c r="D330" s="246"/>
      <c r="E330" s="246"/>
      <c r="F330" s="246"/>
      <c r="G330" s="246"/>
      <c r="H330" s="246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</row>
    <row r="331" spans="1:26" customHeight="1" ht="15.75">
      <c r="A331" s="246"/>
      <c r="B331" s="246"/>
      <c r="C331" s="246"/>
      <c r="D331" s="246"/>
      <c r="E331" s="246"/>
      <c r="F331" s="246"/>
      <c r="G331" s="246"/>
      <c r="H331" s="246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</row>
    <row r="332" spans="1:26" customHeight="1" ht="15.75">
      <c r="A332" s="246"/>
      <c r="B332" s="246"/>
      <c r="C332" s="246"/>
      <c r="D332" s="246"/>
      <c r="E332" s="246"/>
      <c r="F332" s="246"/>
      <c r="G332" s="246"/>
      <c r="H332" s="246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</row>
    <row r="333" spans="1:26" customHeight="1" ht="15.75">
      <c r="A333" s="246"/>
      <c r="B333" s="246"/>
      <c r="C333" s="246"/>
      <c r="D333" s="246"/>
      <c r="E333" s="246"/>
      <c r="F333" s="246"/>
      <c r="G333" s="246"/>
      <c r="H333" s="246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</row>
    <row r="334" spans="1:26" customHeight="1" ht="15.75">
      <c r="A334" s="246"/>
      <c r="B334" s="246"/>
      <c r="C334" s="246"/>
      <c r="D334" s="246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</row>
    <row r="335" spans="1:26" customHeight="1" ht="15.75">
      <c r="A335" s="246"/>
      <c r="B335" s="246"/>
      <c r="C335" s="246"/>
      <c r="D335" s="246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</row>
    <row r="336" spans="1:26" customHeight="1" ht="15.75">
      <c r="A336" s="246"/>
      <c r="B336" s="246"/>
      <c r="C336" s="246"/>
      <c r="D336" s="246"/>
      <c r="E336" s="246"/>
      <c r="F336" s="246"/>
      <c r="G336" s="246"/>
      <c r="H336" s="246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</row>
    <row r="337" spans="1:26" customHeight="1" ht="15.75">
      <c r="A337" s="246"/>
      <c r="B337" s="246"/>
      <c r="C337" s="246"/>
      <c r="D337" s="246"/>
      <c r="E337" s="246"/>
      <c r="F337" s="246"/>
      <c r="G337" s="246"/>
      <c r="H337" s="246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</row>
    <row r="338" spans="1:26" customHeight="1" ht="15.75">
      <c r="A338" s="246"/>
      <c r="B338" s="246"/>
      <c r="C338" s="246"/>
      <c r="D338" s="246"/>
      <c r="E338" s="246"/>
      <c r="F338" s="246"/>
      <c r="G338" s="246"/>
      <c r="H338" s="246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</row>
    <row r="339" spans="1:26" customHeight="1" ht="15.75">
      <c r="A339" s="246"/>
      <c r="B339" s="246"/>
      <c r="C339" s="246"/>
      <c r="D339" s="246"/>
      <c r="E339" s="246"/>
      <c r="F339" s="246"/>
      <c r="G339" s="246"/>
      <c r="H339" s="246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</row>
    <row r="340" spans="1:26" customHeight="1" ht="15.75">
      <c r="A340" s="246"/>
      <c r="B340" s="246"/>
      <c r="C340" s="246"/>
      <c r="D340" s="246"/>
      <c r="E340" s="246"/>
      <c r="F340" s="246"/>
      <c r="G340" s="246"/>
      <c r="H340" s="246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</row>
    <row r="341" spans="1:26" customHeight="1" ht="15.75">
      <c r="A341" s="246"/>
      <c r="B341" s="246"/>
      <c r="C341" s="246"/>
      <c r="D341" s="246"/>
      <c r="E341" s="246"/>
      <c r="F341" s="246"/>
      <c r="G341" s="246"/>
      <c r="H341" s="246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</row>
    <row r="342" spans="1:26" customHeight="1" ht="15.75">
      <c r="A342" s="246"/>
      <c r="B342" s="246"/>
      <c r="C342" s="246"/>
      <c r="D342" s="246"/>
      <c r="E342" s="246"/>
      <c r="F342" s="246"/>
      <c r="G342" s="246"/>
      <c r="H342" s="246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</row>
    <row r="343" spans="1:26" customHeight="1" ht="15.75">
      <c r="A343" s="246"/>
      <c r="B343" s="246"/>
      <c r="C343" s="246"/>
      <c r="D343" s="246"/>
      <c r="E343" s="246"/>
      <c r="F343" s="246"/>
      <c r="G343" s="246"/>
      <c r="H343" s="246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</row>
    <row r="344" spans="1:26" customHeight="1" ht="15.75">
      <c r="A344" s="246"/>
      <c r="B344" s="246"/>
      <c r="C344" s="246"/>
      <c r="D344" s="246"/>
      <c r="E344" s="246"/>
      <c r="F344" s="246"/>
      <c r="G344" s="246"/>
      <c r="H344" s="246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</row>
    <row r="345" spans="1:26" customHeight="1" ht="15.75">
      <c r="A345" s="246"/>
      <c r="B345" s="246"/>
      <c r="C345" s="246"/>
      <c r="D345" s="246"/>
      <c r="E345" s="246"/>
      <c r="F345" s="246"/>
      <c r="G345" s="246"/>
      <c r="H345" s="246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</row>
    <row r="346" spans="1:26" customHeight="1" ht="15.75">
      <c r="A346" s="246"/>
      <c r="B346" s="246"/>
      <c r="C346" s="246"/>
      <c r="D346" s="246"/>
      <c r="E346" s="246"/>
      <c r="F346" s="246"/>
      <c r="G346" s="246"/>
      <c r="H346" s="246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</row>
    <row r="347" spans="1:26" customHeight="1" ht="15.75">
      <c r="A347" s="246"/>
      <c r="B347" s="246"/>
      <c r="C347" s="246"/>
      <c r="D347" s="246"/>
      <c r="E347" s="246"/>
      <c r="F347" s="246"/>
      <c r="G347" s="246"/>
      <c r="H347" s="246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</row>
    <row r="348" spans="1:26" customHeight="1" ht="15.75">
      <c r="A348" s="246"/>
      <c r="B348" s="246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</row>
    <row r="349" spans="1:26" customHeight="1" ht="15.75">
      <c r="A349" s="246"/>
      <c r="B349" s="246"/>
      <c r="C349" s="246"/>
      <c r="D349" s="246"/>
      <c r="E349" s="246"/>
      <c r="F349" s="246"/>
      <c r="G349" s="246"/>
      <c r="H349" s="246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</row>
    <row r="350" spans="1:26" customHeight="1" ht="15.75">
      <c r="A350" s="246"/>
      <c r="B350" s="246"/>
      <c r="C350" s="246"/>
      <c r="D350" s="246"/>
      <c r="E350" s="246"/>
      <c r="F350" s="246"/>
      <c r="G350" s="246"/>
      <c r="H350" s="246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</row>
    <row r="351" spans="1:26" customHeight="1" ht="15.75">
      <c r="A351" s="246"/>
      <c r="B351" s="246"/>
      <c r="C351" s="246"/>
      <c r="D351" s="246"/>
      <c r="E351" s="246"/>
      <c r="F351" s="246"/>
      <c r="G351" s="246"/>
      <c r="H351" s="246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</row>
    <row r="352" spans="1:26" customHeight="1" ht="15.75">
      <c r="A352" s="246"/>
      <c r="B352" s="246"/>
      <c r="C352" s="246"/>
      <c r="D352" s="246"/>
      <c r="E352" s="246"/>
      <c r="F352" s="246"/>
      <c r="G352" s="246"/>
      <c r="H352" s="246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</row>
    <row r="353" spans="1:26" customHeight="1" ht="15.75">
      <c r="A353" s="246"/>
      <c r="B353" s="246"/>
      <c r="C353" s="246"/>
      <c r="D353" s="246"/>
      <c r="E353" s="246"/>
      <c r="F353" s="246"/>
      <c r="G353" s="246"/>
      <c r="H353" s="246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</row>
    <row r="354" spans="1:26" customHeight="1" ht="15.75">
      <c r="A354" s="246"/>
      <c r="B354" s="246"/>
      <c r="C354" s="246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</row>
    <row r="355" spans="1:26" customHeight="1" ht="15.75">
      <c r="A355" s="246"/>
      <c r="B355" s="246"/>
      <c r="C355" s="246"/>
      <c r="D355" s="246"/>
      <c r="E355" s="246"/>
      <c r="F355" s="246"/>
      <c r="G355" s="246"/>
      <c r="H355" s="246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</row>
    <row r="356" spans="1:26" customHeight="1" ht="15.75">
      <c r="A356" s="246"/>
      <c r="B356" s="246"/>
      <c r="C356" s="246"/>
      <c r="D356" s="246"/>
      <c r="E356" s="246"/>
      <c r="F356" s="246"/>
      <c r="G356" s="246"/>
      <c r="H356" s="246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</row>
    <row r="357" spans="1:26" customHeight="1" ht="15.75">
      <c r="A357" s="246"/>
      <c r="B357" s="246"/>
      <c r="C357" s="246"/>
      <c r="D357" s="246"/>
      <c r="E357" s="246"/>
      <c r="F357" s="246"/>
      <c r="G357" s="246"/>
      <c r="H357" s="246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</row>
    <row r="358" spans="1:26" customHeight="1" ht="15.75">
      <c r="A358" s="246"/>
      <c r="B358" s="246"/>
      <c r="C358" s="246"/>
      <c r="D358" s="246"/>
      <c r="E358" s="246"/>
      <c r="F358" s="246"/>
      <c r="G358" s="246"/>
      <c r="H358" s="246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</row>
    <row r="359" spans="1:26" customHeight="1" ht="15.75">
      <c r="A359" s="246"/>
      <c r="B359" s="246"/>
      <c r="C359" s="246"/>
      <c r="D359" s="246"/>
      <c r="E359" s="246"/>
      <c r="F359" s="246"/>
      <c r="G359" s="246"/>
      <c r="H359" s="246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</row>
    <row r="360" spans="1:26" customHeight="1" ht="15.75">
      <c r="A360" s="246"/>
      <c r="B360" s="246"/>
      <c r="C360" s="246"/>
      <c r="D360" s="246"/>
      <c r="E360" s="246"/>
      <c r="F360" s="246"/>
      <c r="G360" s="246"/>
      <c r="H360" s="246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</row>
    <row r="361" spans="1:26" customHeight="1" ht="15.75">
      <c r="A361" s="246"/>
      <c r="B361" s="246"/>
      <c r="C361" s="246"/>
      <c r="D361" s="246"/>
      <c r="E361" s="246"/>
      <c r="F361" s="246"/>
      <c r="G361" s="246"/>
      <c r="H361" s="246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</row>
    <row r="362" spans="1:26" customHeight="1" ht="15.75">
      <c r="A362" s="246"/>
      <c r="B362" s="246"/>
      <c r="C362" s="246"/>
      <c r="D362" s="246"/>
      <c r="E362" s="246"/>
      <c r="F362" s="246"/>
      <c r="G362" s="246"/>
      <c r="H362" s="246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</row>
    <row r="363" spans="1:26" customHeight="1" ht="15.75">
      <c r="A363" s="246"/>
      <c r="B363" s="246"/>
      <c r="C363" s="246"/>
      <c r="D363" s="246"/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</row>
    <row r="364" spans="1:26" customHeight="1" ht="15.75">
      <c r="A364" s="246"/>
      <c r="B364" s="246"/>
      <c r="C364" s="246"/>
      <c r="D364" s="246"/>
      <c r="E364" s="246"/>
      <c r="F364" s="246"/>
      <c r="G364" s="246"/>
      <c r="H364" s="246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</row>
    <row r="365" spans="1:26" customHeight="1" ht="15.75">
      <c r="A365" s="246"/>
      <c r="B365" s="246"/>
      <c r="C365" s="246"/>
      <c r="D365" s="246"/>
      <c r="E365" s="246"/>
      <c r="F365" s="246"/>
      <c r="G365" s="246"/>
      <c r="H365" s="246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</row>
    <row r="366" spans="1:26" customHeight="1" ht="15.75">
      <c r="A366" s="246"/>
      <c r="B366" s="246"/>
      <c r="C366" s="246"/>
      <c r="D366" s="246"/>
      <c r="E366" s="246"/>
      <c r="F366" s="246"/>
      <c r="G366" s="246"/>
      <c r="H366" s="246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</row>
    <row r="367" spans="1:26" customHeight="1" ht="15.75">
      <c r="A367" s="246"/>
      <c r="B367" s="246"/>
      <c r="C367" s="246"/>
      <c r="D367" s="246"/>
      <c r="E367" s="246"/>
      <c r="F367" s="246"/>
      <c r="G367" s="246"/>
      <c r="H367" s="246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</row>
    <row r="368" spans="1:26" customHeight="1" ht="15.75">
      <c r="A368" s="246"/>
      <c r="B368" s="246"/>
      <c r="C368" s="246"/>
      <c r="D368" s="246"/>
      <c r="E368" s="246"/>
      <c r="F368" s="246"/>
      <c r="G368" s="246"/>
      <c r="H368" s="246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</row>
    <row r="369" spans="1:26" customHeight="1" ht="15.75">
      <c r="A369" s="246"/>
      <c r="B369" s="246"/>
      <c r="C369" s="246"/>
      <c r="D369" s="246"/>
      <c r="E369" s="246"/>
      <c r="F369" s="246"/>
      <c r="G369" s="246"/>
      <c r="H369" s="246"/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</row>
    <row r="370" spans="1:26" customHeight="1" ht="15.75">
      <c r="A370" s="246"/>
      <c r="B370" s="246"/>
      <c r="C370" s="246"/>
      <c r="D370" s="246"/>
      <c r="E370" s="246"/>
      <c r="F370" s="246"/>
      <c r="G370" s="246"/>
      <c r="H370" s="246"/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</row>
    <row r="371" spans="1:26" customHeight="1" ht="15.75">
      <c r="A371" s="246"/>
      <c r="B371" s="246"/>
      <c r="C371" s="246"/>
      <c r="D371" s="246"/>
      <c r="E371" s="246"/>
      <c r="F371" s="246"/>
      <c r="G371" s="246"/>
      <c r="H371" s="246"/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</row>
    <row r="372" spans="1:26" customHeight="1" ht="15.75">
      <c r="A372" s="246"/>
      <c r="B372" s="246"/>
      <c r="C372" s="246"/>
      <c r="D372" s="246"/>
      <c r="E372" s="246"/>
      <c r="F372" s="246"/>
      <c r="G372" s="246"/>
      <c r="H372" s="246"/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</row>
    <row r="373" spans="1:26" customHeight="1" ht="15.75">
      <c r="A373" s="246"/>
      <c r="B373" s="246"/>
      <c r="C373" s="246"/>
      <c r="D373" s="246"/>
      <c r="E373" s="246"/>
      <c r="F373" s="246"/>
      <c r="G373" s="246"/>
      <c r="H373" s="246"/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</row>
    <row r="374" spans="1:26" customHeight="1" ht="15.75">
      <c r="A374" s="246"/>
      <c r="B374" s="246"/>
      <c r="C374" s="246"/>
      <c r="D374" s="246"/>
      <c r="E374" s="246"/>
      <c r="F374" s="246"/>
      <c r="G374" s="246"/>
      <c r="H374" s="246"/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</row>
    <row r="375" spans="1:26" customHeight="1" ht="15.75">
      <c r="A375" s="246"/>
      <c r="B375" s="246"/>
      <c r="C375" s="246"/>
      <c r="D375" s="246"/>
      <c r="E375" s="246"/>
      <c r="F375" s="246"/>
      <c r="G375" s="246"/>
      <c r="H375" s="246"/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</row>
    <row r="376" spans="1:26" customHeight="1" ht="15.75">
      <c r="A376" s="246"/>
      <c r="B376" s="246"/>
      <c r="C376" s="246"/>
      <c r="D376" s="246"/>
      <c r="E376" s="246"/>
      <c r="F376" s="246"/>
      <c r="G376" s="246"/>
      <c r="H376" s="246"/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</row>
    <row r="377" spans="1:26" customHeight="1" ht="15.75">
      <c r="A377" s="246"/>
      <c r="B377" s="246"/>
      <c r="C377" s="246"/>
      <c r="D377" s="246"/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</row>
    <row r="378" spans="1:26" customHeight="1" ht="15.75">
      <c r="A378" s="246"/>
      <c r="B378" s="246"/>
      <c r="C378" s="246"/>
      <c r="D378" s="246"/>
      <c r="E378" s="246"/>
      <c r="F378" s="246"/>
      <c r="G378" s="246"/>
      <c r="H378" s="246"/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</row>
    <row r="379" spans="1:26" customHeight="1" ht="15.75">
      <c r="A379" s="246"/>
      <c r="B379" s="246"/>
      <c r="C379" s="246"/>
      <c r="D379" s="246"/>
      <c r="E379" s="246"/>
      <c r="F379" s="246"/>
      <c r="G379" s="246"/>
      <c r="H379" s="246"/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</row>
    <row r="380" spans="1:26" customHeight="1" ht="15.75">
      <c r="A380" s="246"/>
      <c r="B380" s="246"/>
      <c r="C380" s="246"/>
      <c r="D380" s="246"/>
      <c r="E380" s="246"/>
      <c r="F380" s="246"/>
      <c r="G380" s="246"/>
      <c r="H380" s="246"/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</row>
    <row r="381" spans="1:26" customHeight="1" ht="15.75">
      <c r="A381" s="246"/>
      <c r="B381" s="246"/>
      <c r="C381" s="246"/>
      <c r="D381" s="246"/>
      <c r="E381" s="246"/>
      <c r="F381" s="246"/>
      <c r="G381" s="246"/>
      <c r="H381" s="246"/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</row>
    <row r="382" spans="1:26" customHeight="1" ht="15.75">
      <c r="A382" s="246"/>
      <c r="B382" s="246"/>
      <c r="C382" s="246"/>
      <c r="D382" s="246"/>
      <c r="E382" s="246"/>
      <c r="F382" s="246"/>
      <c r="G382" s="246"/>
      <c r="H382" s="246"/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</row>
    <row r="383" spans="1:26" customHeight="1" ht="15.75">
      <c r="A383" s="246"/>
      <c r="B383" s="246"/>
      <c r="C383" s="246"/>
      <c r="D383" s="246"/>
      <c r="E383" s="246"/>
      <c r="F383" s="246"/>
      <c r="G383" s="246"/>
      <c r="H383" s="246"/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</row>
    <row r="384" spans="1:26" customHeight="1" ht="15.75">
      <c r="A384" s="246"/>
      <c r="B384" s="246"/>
      <c r="C384" s="246"/>
      <c r="D384" s="246"/>
      <c r="E384" s="246"/>
      <c r="F384" s="246"/>
      <c r="G384" s="246"/>
      <c r="H384" s="246"/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</row>
    <row r="385" spans="1:26" customHeight="1" ht="15.75">
      <c r="A385" s="246"/>
      <c r="B385" s="246"/>
      <c r="C385" s="246"/>
      <c r="D385" s="246"/>
      <c r="E385" s="246"/>
      <c r="F385" s="246"/>
      <c r="G385" s="246"/>
      <c r="H385" s="246"/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</row>
    <row r="386" spans="1:26" customHeight="1" ht="15.75">
      <c r="A386" s="246"/>
      <c r="B386" s="246"/>
      <c r="C386" s="246"/>
      <c r="D386" s="246"/>
      <c r="E386" s="246"/>
      <c r="F386" s="246"/>
      <c r="G386" s="246"/>
      <c r="H386" s="246"/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</row>
    <row r="387" spans="1:26" customHeight="1" ht="15.75">
      <c r="A387" s="246"/>
      <c r="B387" s="246"/>
      <c r="C387" s="246"/>
      <c r="D387" s="246"/>
      <c r="E387" s="246"/>
      <c r="F387" s="246"/>
      <c r="G387" s="246"/>
      <c r="H387" s="246"/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</row>
    <row r="388" spans="1:26" customHeight="1" ht="15.75">
      <c r="A388" s="246"/>
      <c r="B388" s="246"/>
      <c r="C388" s="246"/>
      <c r="D388" s="246"/>
      <c r="E388" s="246"/>
      <c r="F388" s="246"/>
      <c r="G388" s="246"/>
      <c r="H388" s="246"/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</row>
    <row r="389" spans="1:26" customHeight="1" ht="15.75">
      <c r="A389" s="246"/>
      <c r="B389" s="246"/>
      <c r="C389" s="246"/>
      <c r="D389" s="246"/>
      <c r="E389" s="246"/>
      <c r="F389" s="246"/>
      <c r="G389" s="246"/>
      <c r="H389" s="246"/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</row>
    <row r="390" spans="1:26" customHeight="1" ht="15.75">
      <c r="A390" s="246"/>
      <c r="B390" s="246"/>
      <c r="C390" s="246"/>
      <c r="D390" s="246"/>
      <c r="E390" s="246"/>
      <c r="F390" s="246"/>
      <c r="G390" s="246"/>
      <c r="H390" s="246"/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</row>
    <row r="391" spans="1:26" customHeight="1" ht="15.75">
      <c r="A391" s="246"/>
      <c r="B391" s="246"/>
      <c r="C391" s="246"/>
      <c r="D391" s="246"/>
      <c r="E391" s="246"/>
      <c r="F391" s="246"/>
      <c r="G391" s="246"/>
      <c r="H391" s="246"/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</row>
    <row r="392" spans="1:26" customHeight="1" ht="15.75">
      <c r="A392" s="246"/>
      <c r="B392" s="246"/>
      <c r="C392" s="246"/>
      <c r="D392" s="246"/>
      <c r="E392" s="246"/>
      <c r="F392" s="246"/>
      <c r="G392" s="246"/>
      <c r="H392" s="246"/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</row>
    <row r="393" spans="1:26" customHeight="1" ht="15.75">
      <c r="A393" s="246"/>
      <c r="B393" s="246"/>
      <c r="C393" s="246"/>
      <c r="D393" s="246"/>
      <c r="E393" s="246"/>
      <c r="F393" s="246"/>
      <c r="G393" s="246"/>
      <c r="H393" s="246"/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</row>
    <row r="394" spans="1:26" customHeight="1" ht="15.75">
      <c r="A394" s="246"/>
      <c r="B394" s="246"/>
      <c r="C394" s="246"/>
      <c r="D394" s="246"/>
      <c r="E394" s="246"/>
      <c r="F394" s="246"/>
      <c r="G394" s="246"/>
      <c r="H394" s="246"/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</row>
    <row r="395" spans="1:26" customHeight="1" ht="15.75">
      <c r="A395" s="246"/>
      <c r="B395" s="246"/>
      <c r="C395" s="246"/>
      <c r="D395" s="246"/>
      <c r="E395" s="246"/>
      <c r="F395" s="246"/>
      <c r="G395" s="246"/>
      <c r="H395" s="246"/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</row>
    <row r="396" spans="1:26" customHeight="1" ht="15.75">
      <c r="A396" s="246"/>
      <c r="B396" s="246"/>
      <c r="C396" s="246"/>
      <c r="D396" s="246"/>
      <c r="E396" s="246"/>
      <c r="F396" s="246"/>
      <c r="G396" s="246"/>
      <c r="H396" s="246"/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</row>
    <row r="397" spans="1:26" customHeight="1" ht="15.75">
      <c r="A397" s="246"/>
      <c r="B397" s="246"/>
      <c r="C397" s="246"/>
      <c r="D397" s="246"/>
      <c r="E397" s="246"/>
      <c r="F397" s="246"/>
      <c r="G397" s="246"/>
      <c r="H397" s="246"/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</row>
    <row r="398" spans="1:26" customHeight="1" ht="15.75">
      <c r="A398" s="246"/>
      <c r="B398" s="246"/>
      <c r="C398" s="246"/>
      <c r="D398" s="246"/>
      <c r="E398" s="246"/>
      <c r="F398" s="246"/>
      <c r="G398" s="246"/>
      <c r="H398" s="246"/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</row>
    <row r="399" spans="1:26" customHeight="1" ht="15.75">
      <c r="A399" s="246"/>
      <c r="B399" s="246"/>
      <c r="C399" s="246"/>
      <c r="D399" s="246"/>
      <c r="E399" s="246"/>
      <c r="F399" s="246"/>
      <c r="G399" s="246"/>
      <c r="H399" s="246"/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</row>
    <row r="400" spans="1:26" customHeight="1" ht="15.75">
      <c r="A400" s="246"/>
      <c r="B400" s="246"/>
      <c r="C400" s="246"/>
      <c r="D400" s="246"/>
      <c r="E400" s="246"/>
      <c r="F400" s="246"/>
      <c r="G400" s="246"/>
      <c r="H400" s="246"/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</row>
    <row r="401" spans="1:26" customHeight="1" ht="15.75">
      <c r="A401" s="246"/>
      <c r="B401" s="246"/>
      <c r="C401" s="246"/>
      <c r="D401" s="246"/>
      <c r="E401" s="246"/>
      <c r="F401" s="246"/>
      <c r="G401" s="246"/>
      <c r="H401" s="246"/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</row>
    <row r="402" spans="1:26" customHeight="1" ht="15.75">
      <c r="A402" s="246"/>
      <c r="B402" s="246"/>
      <c r="C402" s="246"/>
      <c r="D402" s="246"/>
      <c r="E402" s="246"/>
      <c r="F402" s="246"/>
      <c r="G402" s="246"/>
      <c r="H402" s="246"/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</row>
    <row r="403" spans="1:26" customHeight="1" ht="15.75">
      <c r="A403" s="246"/>
      <c r="B403" s="246"/>
      <c r="C403" s="246"/>
      <c r="D403" s="246"/>
      <c r="E403" s="246"/>
      <c r="F403" s="246"/>
      <c r="G403" s="246"/>
      <c r="H403" s="246"/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</row>
    <row r="404" spans="1:26" customHeight="1" ht="15.75">
      <c r="A404" s="246"/>
      <c r="B404" s="246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</row>
    <row r="405" spans="1:26" customHeight="1" ht="15.75">
      <c r="A405" s="246"/>
      <c r="B405" s="246"/>
      <c r="C405" s="246"/>
      <c r="D405" s="246"/>
      <c r="E405" s="246"/>
      <c r="F405" s="246"/>
      <c r="G405" s="246"/>
      <c r="H405" s="246"/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</row>
    <row r="406" spans="1:26" customHeight="1" ht="15.75">
      <c r="A406" s="246"/>
      <c r="B406" s="246"/>
      <c r="C406" s="246"/>
      <c r="D406" s="246"/>
      <c r="E406" s="246"/>
      <c r="F406" s="246"/>
      <c r="G406" s="246"/>
      <c r="H406" s="246"/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</row>
    <row r="407" spans="1:26" customHeight="1" ht="15.75">
      <c r="A407" s="246"/>
      <c r="B407" s="246"/>
      <c r="C407" s="246"/>
      <c r="D407" s="246"/>
      <c r="E407" s="246"/>
      <c r="F407" s="246"/>
      <c r="G407" s="246"/>
      <c r="H407" s="246"/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</row>
    <row r="408" spans="1:26" customHeight="1" ht="15.75">
      <c r="A408" s="246"/>
      <c r="B408" s="246"/>
      <c r="C408" s="246"/>
      <c r="D408" s="246"/>
      <c r="E408" s="246"/>
      <c r="F408" s="246"/>
      <c r="G408" s="246"/>
      <c r="H408" s="246"/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</row>
    <row r="409" spans="1:26" customHeight="1" ht="15.75">
      <c r="A409" s="246"/>
      <c r="B409" s="246"/>
      <c r="C409" s="246"/>
      <c r="D409" s="246"/>
      <c r="E409" s="246"/>
      <c r="F409" s="246"/>
      <c r="G409" s="246"/>
      <c r="H409" s="246"/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</row>
    <row r="410" spans="1:26" customHeight="1" ht="15.75">
      <c r="A410" s="246"/>
      <c r="B410" s="246"/>
      <c r="C410" s="246"/>
      <c r="D410" s="246"/>
      <c r="E410" s="246"/>
      <c r="F410" s="246"/>
      <c r="G410" s="246"/>
      <c r="H410" s="246"/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</row>
    <row r="411" spans="1:26" customHeight="1" ht="15.75">
      <c r="A411" s="246"/>
      <c r="B411" s="246"/>
      <c r="C411" s="246"/>
      <c r="D411" s="246"/>
      <c r="E411" s="246"/>
      <c r="F411" s="246"/>
      <c r="G411" s="246"/>
      <c r="H411" s="246"/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</row>
    <row r="412" spans="1:26" customHeight="1" ht="15.75">
      <c r="A412" s="246"/>
      <c r="B412" s="246"/>
      <c r="C412" s="246"/>
      <c r="D412" s="246"/>
      <c r="E412" s="246"/>
      <c r="F412" s="246"/>
      <c r="G412" s="246"/>
      <c r="H412" s="246"/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</row>
    <row r="413" spans="1:26" customHeight="1" ht="15.75">
      <c r="A413" s="246"/>
      <c r="B413" s="246"/>
      <c r="C413" s="246"/>
      <c r="D413" s="246"/>
      <c r="E413" s="246"/>
      <c r="F413" s="246"/>
      <c r="G413" s="246"/>
      <c r="H413" s="246"/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</row>
    <row r="414" spans="1:26" customHeight="1" ht="15.75">
      <c r="A414" s="246"/>
      <c r="B414" s="246"/>
      <c r="C414" s="246"/>
      <c r="D414" s="246"/>
      <c r="E414" s="246"/>
      <c r="F414" s="246"/>
      <c r="G414" s="246"/>
      <c r="H414" s="246"/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</row>
    <row r="415" spans="1:26" customHeight="1" ht="15.75">
      <c r="A415" s="246"/>
      <c r="B415" s="246"/>
      <c r="C415" s="246"/>
      <c r="D415" s="246"/>
      <c r="E415" s="246"/>
      <c r="F415" s="246"/>
      <c r="G415" s="246"/>
      <c r="H415" s="246"/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</row>
    <row r="416" spans="1:26" customHeight="1" ht="15.75">
      <c r="A416" s="246"/>
      <c r="B416" s="246"/>
      <c r="C416" s="246"/>
      <c r="D416" s="246"/>
      <c r="E416" s="246"/>
      <c r="F416" s="246"/>
      <c r="G416" s="246"/>
      <c r="H416" s="246"/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</row>
    <row r="417" spans="1:26" customHeight="1" ht="15.75">
      <c r="A417" s="246"/>
      <c r="B417" s="246"/>
      <c r="C417" s="246"/>
      <c r="D417" s="246"/>
      <c r="E417" s="246"/>
      <c r="F417" s="246"/>
      <c r="G417" s="246"/>
      <c r="H417" s="246"/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</row>
    <row r="418" spans="1:26" customHeight="1" ht="15.75">
      <c r="A418" s="246"/>
      <c r="B418" s="246"/>
      <c r="C418" s="246"/>
      <c r="D418" s="246"/>
      <c r="E418" s="246"/>
      <c r="F418" s="246"/>
      <c r="G418" s="246"/>
      <c r="H418" s="246"/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</row>
    <row r="419" spans="1:26" customHeight="1" ht="15.75">
      <c r="A419" s="246"/>
      <c r="B419" s="246"/>
      <c r="C419" s="246"/>
      <c r="D419" s="246"/>
      <c r="E419" s="246"/>
      <c r="F419" s="246"/>
      <c r="G419" s="246"/>
      <c r="H419" s="246"/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</row>
    <row r="420" spans="1:26" customHeight="1" ht="15.75">
      <c r="A420" s="246"/>
      <c r="B420" s="246"/>
      <c r="C420" s="246"/>
      <c r="D420" s="246"/>
      <c r="E420" s="246"/>
      <c r="F420" s="246"/>
      <c r="G420" s="246"/>
      <c r="H420" s="246"/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</row>
    <row r="421" spans="1:26" customHeight="1" ht="15.75">
      <c r="A421" s="246"/>
      <c r="B421" s="246"/>
      <c r="C421" s="246"/>
      <c r="D421" s="246"/>
      <c r="E421" s="246"/>
      <c r="F421" s="246"/>
      <c r="G421" s="246"/>
      <c r="H421" s="246"/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</row>
    <row r="422" spans="1:26" customHeight="1" ht="15.75">
      <c r="A422" s="246"/>
      <c r="B422" s="246"/>
      <c r="C422" s="246"/>
      <c r="D422" s="246"/>
      <c r="E422" s="246"/>
      <c r="F422" s="246"/>
      <c r="G422" s="246"/>
      <c r="H422" s="246"/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</row>
    <row r="423" spans="1:26" customHeight="1" ht="15.75">
      <c r="A423" s="246"/>
      <c r="B423" s="246"/>
      <c r="C423" s="246"/>
      <c r="D423" s="246"/>
      <c r="E423" s="246"/>
      <c r="F423" s="246"/>
      <c r="G423" s="246"/>
      <c r="H423" s="246"/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</row>
    <row r="424" spans="1:26" customHeight="1" ht="15.75">
      <c r="A424" s="246"/>
      <c r="B424" s="246"/>
      <c r="C424" s="246"/>
      <c r="D424" s="246"/>
      <c r="E424" s="246"/>
      <c r="F424" s="246"/>
      <c r="G424" s="246"/>
      <c r="H424" s="246"/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</row>
    <row r="425" spans="1:26" customHeight="1" ht="15.75">
      <c r="A425" s="246"/>
      <c r="B425" s="246"/>
      <c r="C425" s="246"/>
      <c r="D425" s="246"/>
      <c r="E425" s="246"/>
      <c r="F425" s="246"/>
      <c r="G425" s="246"/>
      <c r="H425" s="246"/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</row>
    <row r="426" spans="1:26" customHeight="1" ht="15.75">
      <c r="A426" s="246"/>
      <c r="B426" s="246"/>
      <c r="C426" s="246"/>
      <c r="D426" s="246"/>
      <c r="E426" s="246"/>
      <c r="F426" s="246"/>
      <c r="G426" s="246"/>
      <c r="H426" s="246"/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</row>
    <row r="427" spans="1:26" customHeight="1" ht="15.75">
      <c r="A427" s="246"/>
      <c r="B427" s="246"/>
      <c r="C427" s="246"/>
      <c r="D427" s="246"/>
      <c r="E427" s="246"/>
      <c r="F427" s="246"/>
      <c r="G427" s="246"/>
      <c r="H427" s="246"/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</row>
    <row r="428" spans="1:26" customHeight="1" ht="15.75">
      <c r="A428" s="246"/>
      <c r="B428" s="246"/>
      <c r="C428" s="246"/>
      <c r="D428" s="246"/>
      <c r="E428" s="246"/>
      <c r="F428" s="246"/>
      <c r="G428" s="246"/>
      <c r="H428" s="246"/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</row>
    <row r="429" spans="1:26" customHeight="1" ht="15.75">
      <c r="A429" s="246"/>
      <c r="B429" s="246"/>
      <c r="C429" s="246"/>
      <c r="D429" s="246"/>
      <c r="E429" s="246"/>
      <c r="F429" s="246"/>
      <c r="G429" s="246"/>
      <c r="H429" s="246"/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</row>
    <row r="430" spans="1:26" customHeight="1" ht="15.75">
      <c r="A430" s="246"/>
      <c r="B430" s="246"/>
      <c r="C430" s="246"/>
      <c r="D430" s="246"/>
      <c r="E430" s="246"/>
      <c r="F430" s="246"/>
      <c r="G430" s="246"/>
      <c r="H430" s="246"/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</row>
    <row r="431" spans="1:26" customHeight="1" ht="15.75">
      <c r="A431" s="246"/>
      <c r="B431" s="246"/>
      <c r="C431" s="246"/>
      <c r="D431" s="246"/>
      <c r="E431" s="246"/>
      <c r="F431" s="246"/>
      <c r="G431" s="246"/>
      <c r="H431" s="246"/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</row>
    <row r="432" spans="1:26" customHeight="1" ht="15.75">
      <c r="A432" s="246"/>
      <c r="B432" s="246"/>
      <c r="C432" s="246"/>
      <c r="D432" s="246"/>
      <c r="E432" s="246"/>
      <c r="F432" s="246"/>
      <c r="G432" s="246"/>
      <c r="H432" s="246"/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</row>
    <row r="433" spans="1:26" customHeight="1" ht="15.75">
      <c r="A433" s="246"/>
      <c r="B433" s="246"/>
      <c r="C433" s="246"/>
      <c r="D433" s="246"/>
      <c r="E433" s="246"/>
      <c r="F433" s="246"/>
      <c r="G433" s="246"/>
      <c r="H433" s="246"/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</row>
    <row r="434" spans="1:26" customHeight="1" ht="15.75">
      <c r="A434" s="246"/>
      <c r="B434" s="246"/>
      <c r="C434" s="246"/>
      <c r="D434" s="246"/>
      <c r="E434" s="246"/>
      <c r="F434" s="246"/>
      <c r="G434" s="246"/>
      <c r="H434" s="246"/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</row>
    <row r="435" spans="1:26" customHeight="1" ht="15.75">
      <c r="A435" s="246"/>
      <c r="B435" s="246"/>
      <c r="C435" s="246"/>
      <c r="D435" s="246"/>
      <c r="E435" s="246"/>
      <c r="F435" s="246"/>
      <c r="G435" s="246"/>
      <c r="H435" s="246"/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</row>
    <row r="436" spans="1:26" customHeight="1" ht="15.75">
      <c r="A436" s="246"/>
      <c r="B436" s="246"/>
      <c r="C436" s="246"/>
      <c r="D436" s="246"/>
      <c r="E436" s="246"/>
      <c r="F436" s="246"/>
      <c r="G436" s="246"/>
      <c r="H436" s="246"/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</row>
    <row r="437" spans="1:26" customHeight="1" ht="15.75">
      <c r="A437" s="246"/>
      <c r="B437" s="246"/>
      <c r="C437" s="246"/>
      <c r="D437" s="246"/>
      <c r="E437" s="246"/>
      <c r="F437" s="246"/>
      <c r="G437" s="246"/>
      <c r="H437" s="246"/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</row>
    <row r="438" spans="1:26" customHeight="1" ht="15.75">
      <c r="A438" s="246"/>
      <c r="B438" s="246"/>
      <c r="C438" s="246"/>
      <c r="D438" s="246"/>
      <c r="E438" s="246"/>
      <c r="F438" s="246"/>
      <c r="G438" s="246"/>
      <c r="H438" s="246"/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</row>
    <row r="439" spans="1:26" customHeight="1" ht="15.75">
      <c r="A439" s="246"/>
      <c r="B439" s="246"/>
      <c r="C439" s="246"/>
      <c r="D439" s="246"/>
      <c r="E439" s="246"/>
      <c r="F439" s="246"/>
      <c r="G439" s="246"/>
      <c r="H439" s="246"/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</row>
    <row r="440" spans="1:26" customHeight="1" ht="15.75">
      <c r="A440" s="246"/>
      <c r="B440" s="246"/>
      <c r="C440" s="246"/>
      <c r="D440" s="246"/>
      <c r="E440" s="246"/>
      <c r="F440" s="246"/>
      <c r="G440" s="246"/>
      <c r="H440" s="246"/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</row>
    <row r="441" spans="1:26" customHeight="1" ht="15.75">
      <c r="A441" s="246"/>
      <c r="B441" s="246"/>
      <c r="C441" s="246"/>
      <c r="D441" s="246"/>
      <c r="E441" s="246"/>
      <c r="F441" s="246"/>
      <c r="G441" s="246"/>
      <c r="H441" s="246"/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</row>
    <row r="442" spans="1:26" customHeight="1" ht="15.75">
      <c r="A442" s="246"/>
      <c r="B442" s="246"/>
      <c r="C442" s="246"/>
      <c r="D442" s="246"/>
      <c r="E442" s="246"/>
      <c r="F442" s="246"/>
      <c r="G442" s="246"/>
      <c r="H442" s="246"/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</row>
    <row r="443" spans="1:26" customHeight="1" ht="15.75">
      <c r="A443" s="246"/>
      <c r="B443" s="246"/>
      <c r="C443" s="246"/>
      <c r="D443" s="246"/>
      <c r="E443" s="246"/>
      <c r="F443" s="246"/>
      <c r="G443" s="246"/>
      <c r="H443" s="246"/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</row>
    <row r="444" spans="1:26" customHeight="1" ht="15.75">
      <c r="A444" s="246"/>
      <c r="B444" s="246"/>
      <c r="C444" s="246"/>
      <c r="D444" s="246"/>
      <c r="E444" s="246"/>
      <c r="F444" s="246"/>
      <c r="G444" s="246"/>
      <c r="H444" s="246"/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</row>
    <row r="445" spans="1:26" customHeight="1" ht="15.75">
      <c r="A445" s="246"/>
      <c r="B445" s="246"/>
      <c r="C445" s="246"/>
      <c r="D445" s="246"/>
      <c r="E445" s="246"/>
      <c r="F445" s="246"/>
      <c r="G445" s="246"/>
      <c r="H445" s="246"/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</row>
    <row r="446" spans="1:26" customHeight="1" ht="15.75">
      <c r="A446" s="246"/>
      <c r="B446" s="246"/>
      <c r="C446" s="246"/>
      <c r="D446" s="246"/>
      <c r="E446" s="246"/>
      <c r="F446" s="246"/>
      <c r="G446" s="246"/>
      <c r="H446" s="246"/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</row>
    <row r="447" spans="1:26" customHeight="1" ht="15.75">
      <c r="A447" s="246"/>
      <c r="B447" s="246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</row>
    <row r="448" spans="1:26" customHeight="1" ht="15.75">
      <c r="A448" s="246"/>
      <c r="B448" s="246"/>
      <c r="C448" s="246"/>
      <c r="D448" s="246"/>
      <c r="E448" s="246"/>
      <c r="F448" s="246"/>
      <c r="G448" s="246"/>
      <c r="H448" s="246"/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</row>
    <row r="449" spans="1:26" customHeight="1" ht="15.75">
      <c r="A449" s="246"/>
      <c r="B449" s="246"/>
      <c r="C449" s="246"/>
      <c r="D449" s="246"/>
      <c r="E449" s="246"/>
      <c r="F449" s="246"/>
      <c r="G449" s="246"/>
      <c r="H449" s="246"/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</row>
    <row r="450" spans="1:26" customHeight="1" ht="15.75">
      <c r="A450" s="246"/>
      <c r="B450" s="246"/>
      <c r="C450" s="246"/>
      <c r="D450" s="246"/>
      <c r="E450" s="246"/>
      <c r="F450" s="246"/>
      <c r="G450" s="246"/>
      <c r="H450" s="246"/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</row>
    <row r="451" spans="1:26" customHeight="1" ht="15.75">
      <c r="A451" s="246"/>
      <c r="B451" s="246"/>
      <c r="C451" s="246"/>
      <c r="D451" s="246"/>
      <c r="E451" s="246"/>
      <c r="F451" s="246"/>
      <c r="G451" s="246"/>
      <c r="H451" s="246"/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</row>
    <row r="452" spans="1:26" customHeight="1" ht="15.75">
      <c r="A452" s="246"/>
      <c r="B452" s="246"/>
      <c r="C452" s="246"/>
      <c r="D452" s="246"/>
      <c r="E452" s="246"/>
      <c r="F452" s="246"/>
      <c r="G452" s="246"/>
      <c r="H452" s="246"/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</row>
    <row r="453" spans="1:26" customHeight="1" ht="15.75">
      <c r="A453" s="246"/>
      <c r="B453" s="246"/>
      <c r="C453" s="246"/>
      <c r="D453" s="246"/>
      <c r="E453" s="246"/>
      <c r="F453" s="246"/>
      <c r="G453" s="246"/>
      <c r="H453" s="246"/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</row>
    <row r="454" spans="1:26" customHeight="1" ht="15.75">
      <c r="A454" s="246"/>
      <c r="B454" s="246"/>
      <c r="C454" s="246"/>
      <c r="D454" s="246"/>
      <c r="E454" s="246"/>
      <c r="F454" s="246"/>
      <c r="G454" s="246"/>
      <c r="H454" s="246"/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</row>
    <row r="455" spans="1:26" customHeight="1" ht="15.75">
      <c r="A455" s="246"/>
      <c r="B455" s="246"/>
      <c r="C455" s="246"/>
      <c r="D455" s="246"/>
      <c r="E455" s="246"/>
      <c r="F455" s="246"/>
      <c r="G455" s="246"/>
      <c r="H455" s="246"/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</row>
    <row r="456" spans="1:26" customHeight="1" ht="15.75">
      <c r="A456" s="246"/>
      <c r="B456" s="246"/>
      <c r="C456" s="246"/>
      <c r="D456" s="246"/>
      <c r="E456" s="246"/>
      <c r="F456" s="246"/>
      <c r="G456" s="246"/>
      <c r="H456" s="246"/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</row>
    <row r="457" spans="1:26" customHeight="1" ht="15.75">
      <c r="A457" s="246"/>
      <c r="B457" s="246"/>
      <c r="C457" s="246"/>
      <c r="D457" s="246"/>
      <c r="E457" s="246"/>
      <c r="F457" s="246"/>
      <c r="G457" s="246"/>
      <c r="H457" s="246"/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</row>
    <row r="458" spans="1:26" customHeight="1" ht="15.75">
      <c r="A458" s="246"/>
      <c r="B458" s="246"/>
      <c r="C458" s="246"/>
      <c r="D458" s="246"/>
      <c r="E458" s="246"/>
      <c r="F458" s="246"/>
      <c r="G458" s="246"/>
      <c r="H458" s="246"/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</row>
    <row r="459" spans="1:26" customHeight="1" ht="15.75">
      <c r="A459" s="246"/>
      <c r="B459" s="246"/>
      <c r="C459" s="246"/>
      <c r="D459" s="246"/>
      <c r="E459" s="246"/>
      <c r="F459" s="246"/>
      <c r="G459" s="246"/>
      <c r="H459" s="246"/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</row>
    <row r="460" spans="1:26" customHeight="1" ht="15.75">
      <c r="A460" s="246"/>
      <c r="B460" s="246"/>
      <c r="C460" s="246"/>
      <c r="D460" s="246"/>
      <c r="E460" s="246"/>
      <c r="F460" s="246"/>
      <c r="G460" s="246"/>
      <c r="H460" s="246"/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</row>
    <row r="461" spans="1:26" customHeight="1" ht="15.75">
      <c r="A461" s="246"/>
      <c r="B461" s="246"/>
      <c r="C461" s="246"/>
      <c r="D461" s="246"/>
      <c r="E461" s="246"/>
      <c r="F461" s="246"/>
      <c r="G461" s="246"/>
      <c r="H461" s="246"/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</row>
    <row r="462" spans="1:26" customHeight="1" ht="15.75">
      <c r="A462" s="246"/>
      <c r="B462" s="246"/>
      <c r="C462" s="246"/>
      <c r="D462" s="246"/>
      <c r="E462" s="246"/>
      <c r="F462" s="246"/>
      <c r="G462" s="246"/>
      <c r="H462" s="246"/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</row>
    <row r="463" spans="1:26" customHeight="1" ht="15.75">
      <c r="A463" s="246"/>
      <c r="B463" s="246"/>
      <c r="C463" s="246"/>
      <c r="D463" s="246"/>
      <c r="E463" s="246"/>
      <c r="F463" s="246"/>
      <c r="G463" s="246"/>
      <c r="H463" s="246"/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</row>
    <row r="464" spans="1:26" customHeight="1" ht="15.75">
      <c r="A464" s="246"/>
      <c r="B464" s="246"/>
      <c r="C464" s="246"/>
      <c r="D464" s="246"/>
      <c r="E464" s="246"/>
      <c r="F464" s="246"/>
      <c r="G464" s="246"/>
      <c r="H464" s="246"/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</row>
    <row r="465" spans="1:26" customHeight="1" ht="15.75">
      <c r="A465" s="246"/>
      <c r="B465" s="246"/>
      <c r="C465" s="246"/>
      <c r="D465" s="246"/>
      <c r="E465" s="246"/>
      <c r="F465" s="246"/>
      <c r="G465" s="246"/>
      <c r="H465" s="246"/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</row>
    <row r="466" spans="1:26" customHeight="1" ht="15.75">
      <c r="A466" s="246"/>
      <c r="B466" s="246"/>
      <c r="C466" s="246"/>
      <c r="D466" s="246"/>
      <c r="E466" s="246"/>
      <c r="F466" s="246"/>
      <c r="G466" s="246"/>
      <c r="H466" s="246"/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</row>
    <row r="467" spans="1:26" customHeight="1" ht="15.75">
      <c r="A467" s="246"/>
      <c r="B467" s="246"/>
      <c r="C467" s="246"/>
      <c r="D467" s="246"/>
      <c r="E467" s="246"/>
      <c r="F467" s="246"/>
      <c r="G467" s="246"/>
      <c r="H467" s="246"/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</row>
    <row r="468" spans="1:26" customHeight="1" ht="15.75">
      <c r="A468" s="246"/>
      <c r="B468" s="246"/>
      <c r="C468" s="246"/>
      <c r="D468" s="246"/>
      <c r="E468" s="246"/>
      <c r="F468" s="246"/>
      <c r="G468" s="246"/>
      <c r="H468" s="246"/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</row>
    <row r="469" spans="1:26" customHeight="1" ht="15.75">
      <c r="A469" s="246"/>
      <c r="B469" s="246"/>
      <c r="C469" s="246"/>
      <c r="D469" s="246"/>
      <c r="E469" s="246"/>
      <c r="F469" s="246"/>
      <c r="G469" s="246"/>
      <c r="H469" s="246"/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</row>
    <row r="470" spans="1:26" customHeight="1" ht="15.75">
      <c r="A470" s="246"/>
      <c r="B470" s="246"/>
      <c r="C470" s="246"/>
      <c r="D470" s="246"/>
      <c r="E470" s="246"/>
      <c r="F470" s="246"/>
      <c r="G470" s="246"/>
      <c r="H470" s="246"/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</row>
    <row r="471" spans="1:26" customHeight="1" ht="15.75">
      <c r="A471" s="246"/>
      <c r="B471" s="246"/>
      <c r="C471" s="246"/>
      <c r="D471" s="246"/>
      <c r="E471" s="246"/>
      <c r="F471" s="246"/>
      <c r="G471" s="246"/>
      <c r="H471" s="246"/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</row>
    <row r="472" spans="1:26" customHeight="1" ht="15.75">
      <c r="A472" s="246"/>
      <c r="B472" s="246"/>
      <c r="C472" s="246"/>
      <c r="D472" s="246"/>
      <c r="E472" s="246"/>
      <c r="F472" s="246"/>
      <c r="G472" s="246"/>
      <c r="H472" s="246"/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</row>
    <row r="473" spans="1:26" customHeight="1" ht="15.75">
      <c r="A473" s="246"/>
      <c r="B473" s="246"/>
      <c r="C473" s="246"/>
      <c r="D473" s="246"/>
      <c r="E473" s="246"/>
      <c r="F473" s="246"/>
      <c r="G473" s="246"/>
      <c r="H473" s="246"/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</row>
    <row r="474" spans="1:26" customHeight="1" ht="15.75">
      <c r="A474" s="246"/>
      <c r="B474" s="246"/>
      <c r="C474" s="246"/>
      <c r="D474" s="246"/>
      <c r="E474" s="246"/>
      <c r="F474" s="246"/>
      <c r="G474" s="246"/>
      <c r="H474" s="246"/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</row>
    <row r="475" spans="1:26" customHeight="1" ht="15.75">
      <c r="A475" s="246"/>
      <c r="B475" s="246"/>
      <c r="C475" s="246"/>
      <c r="D475" s="246"/>
      <c r="E475" s="246"/>
      <c r="F475" s="246"/>
      <c r="G475" s="246"/>
      <c r="H475" s="246"/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</row>
    <row r="476" spans="1:26" customHeight="1" ht="15.75">
      <c r="A476" s="246"/>
      <c r="B476" s="246"/>
      <c r="C476" s="246"/>
      <c r="D476" s="246"/>
      <c r="E476" s="246"/>
      <c r="F476" s="246"/>
      <c r="G476" s="246"/>
      <c r="H476" s="246"/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</row>
    <row r="477" spans="1:26" customHeight="1" ht="15.75">
      <c r="A477" s="246"/>
      <c r="B477" s="246"/>
      <c r="C477" s="246"/>
      <c r="D477" s="246"/>
      <c r="E477" s="246"/>
      <c r="F477" s="246"/>
      <c r="G477" s="246"/>
      <c r="H477" s="246"/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</row>
    <row r="478" spans="1:26" customHeight="1" ht="15.75">
      <c r="A478" s="246"/>
      <c r="B478" s="246"/>
      <c r="C478" s="246"/>
      <c r="D478" s="246"/>
      <c r="E478" s="246"/>
      <c r="F478" s="246"/>
      <c r="G478" s="246"/>
      <c r="H478" s="246"/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</row>
    <row r="479" spans="1:26" customHeight="1" ht="15.75">
      <c r="A479" s="246"/>
      <c r="B479" s="246"/>
      <c r="C479" s="246"/>
      <c r="D479" s="246"/>
      <c r="E479" s="246"/>
      <c r="F479" s="246"/>
      <c r="G479" s="246"/>
      <c r="H479" s="246"/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</row>
    <row r="480" spans="1:26" customHeight="1" ht="15.75">
      <c r="A480" s="246"/>
      <c r="B480" s="246"/>
      <c r="C480" s="246"/>
      <c r="D480" s="246"/>
      <c r="E480" s="246"/>
      <c r="F480" s="246"/>
      <c r="G480" s="246"/>
      <c r="H480" s="246"/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</row>
    <row r="481" spans="1:26" customHeight="1" ht="15.75">
      <c r="A481" s="246"/>
      <c r="B481" s="246"/>
      <c r="C481" s="246"/>
      <c r="D481" s="246"/>
      <c r="E481" s="246"/>
      <c r="F481" s="246"/>
      <c r="G481" s="246"/>
      <c r="H481" s="246"/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</row>
    <row r="482" spans="1:26" customHeight="1" ht="15.75">
      <c r="A482" s="246"/>
      <c r="B482" s="246"/>
      <c r="C482" s="246"/>
      <c r="D482" s="246"/>
      <c r="E482" s="246"/>
      <c r="F482" s="246"/>
      <c r="G482" s="246"/>
      <c r="H482" s="246"/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</row>
    <row r="483" spans="1:26" customHeight="1" ht="15.75">
      <c r="A483" s="246"/>
      <c r="B483" s="246"/>
      <c r="C483" s="246"/>
      <c r="D483" s="246"/>
      <c r="E483" s="246"/>
      <c r="F483" s="246"/>
      <c r="G483" s="246"/>
      <c r="H483" s="246"/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</row>
    <row r="484" spans="1:26" customHeight="1" ht="15.75">
      <c r="A484" s="246"/>
      <c r="B484" s="246"/>
      <c r="C484" s="246"/>
      <c r="D484" s="246"/>
      <c r="E484" s="246"/>
      <c r="F484" s="246"/>
      <c r="G484" s="246"/>
      <c r="H484" s="246"/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</row>
    <row r="485" spans="1:26" customHeight="1" ht="15.75">
      <c r="A485" s="246"/>
      <c r="B485" s="246"/>
      <c r="C485" s="246"/>
      <c r="D485" s="246"/>
      <c r="E485" s="246"/>
      <c r="F485" s="246"/>
      <c r="G485" s="246"/>
      <c r="H485" s="246"/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</row>
    <row r="486" spans="1:26" customHeight="1" ht="15.75">
      <c r="A486" s="246"/>
      <c r="B486" s="246"/>
      <c r="C486" s="246"/>
      <c r="D486" s="246"/>
      <c r="E486" s="246"/>
      <c r="F486" s="246"/>
      <c r="G486" s="246"/>
      <c r="H486" s="246"/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</row>
    <row r="487" spans="1:26" customHeight="1" ht="15.75">
      <c r="A487" s="246"/>
      <c r="B487" s="246"/>
      <c r="C487" s="246"/>
      <c r="D487" s="246"/>
      <c r="E487" s="246"/>
      <c r="F487" s="246"/>
      <c r="G487" s="246"/>
      <c r="H487" s="246"/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</row>
    <row r="488" spans="1:26" customHeight="1" ht="15.75">
      <c r="A488" s="246"/>
      <c r="B488" s="246"/>
      <c r="C488" s="246"/>
      <c r="D488" s="246"/>
      <c r="E488" s="246"/>
      <c r="F488" s="246"/>
      <c r="G488" s="246"/>
      <c r="H488" s="246"/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</row>
    <row r="489" spans="1:26" customHeight="1" ht="15.75">
      <c r="A489" s="246"/>
      <c r="B489" s="246"/>
      <c r="C489" s="246"/>
      <c r="D489" s="246"/>
      <c r="E489" s="246"/>
      <c r="F489" s="246"/>
      <c r="G489" s="246"/>
      <c r="H489" s="246"/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</row>
    <row r="490" spans="1:26" customHeight="1" ht="15.75">
      <c r="A490" s="246"/>
      <c r="B490" s="246"/>
      <c r="C490" s="246"/>
      <c r="D490" s="246"/>
      <c r="E490" s="246"/>
      <c r="F490" s="246"/>
      <c r="G490" s="246"/>
      <c r="H490" s="246"/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</row>
    <row r="491" spans="1:26" customHeight="1" ht="15.75">
      <c r="A491" s="246"/>
      <c r="B491" s="246"/>
      <c r="C491" s="246"/>
      <c r="D491" s="246"/>
      <c r="E491" s="246"/>
      <c r="F491" s="246"/>
      <c r="G491" s="246"/>
      <c r="H491" s="246"/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</row>
    <row r="492" spans="1:26" customHeight="1" ht="15.75">
      <c r="A492" s="246"/>
      <c r="B492" s="246"/>
      <c r="C492" s="246"/>
      <c r="D492" s="246"/>
      <c r="E492" s="246"/>
      <c r="F492" s="246"/>
      <c r="G492" s="246"/>
      <c r="H492" s="246"/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</row>
    <row r="493" spans="1:26" customHeight="1" ht="15.75">
      <c r="A493" s="246"/>
      <c r="B493" s="246"/>
      <c r="C493" s="246"/>
      <c r="D493" s="246"/>
      <c r="E493" s="246"/>
      <c r="F493" s="246"/>
      <c r="G493" s="246"/>
      <c r="H493" s="246"/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</row>
    <row r="494" spans="1:26" customHeight="1" ht="15.75">
      <c r="A494" s="246"/>
      <c r="B494" s="246"/>
      <c r="C494" s="246"/>
      <c r="D494" s="246"/>
      <c r="E494" s="246"/>
      <c r="F494" s="246"/>
      <c r="G494" s="246"/>
      <c r="H494" s="246"/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</row>
    <row r="495" spans="1:26" customHeight="1" ht="15.75">
      <c r="A495" s="246"/>
      <c r="B495" s="246"/>
      <c r="C495" s="246"/>
      <c r="D495" s="246"/>
      <c r="E495" s="246"/>
      <c r="F495" s="246"/>
      <c r="G495" s="246"/>
      <c r="H495" s="246"/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</row>
    <row r="496" spans="1:26" customHeight="1" ht="15.75">
      <c r="A496" s="246"/>
      <c r="B496" s="246"/>
      <c r="C496" s="246"/>
      <c r="D496" s="246"/>
      <c r="E496" s="246"/>
      <c r="F496" s="246"/>
      <c r="G496" s="246"/>
      <c r="H496" s="246"/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</row>
    <row r="497" spans="1:26" customHeight="1" ht="15.75">
      <c r="A497" s="246"/>
      <c r="B497" s="246"/>
      <c r="C497" s="246"/>
      <c r="D497" s="246"/>
      <c r="E497" s="246"/>
      <c r="F497" s="246"/>
      <c r="G497" s="246"/>
      <c r="H497" s="246"/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</row>
    <row r="498" spans="1:26" customHeight="1" ht="15.75">
      <c r="A498" s="246"/>
      <c r="B498" s="246"/>
      <c r="C498" s="246"/>
      <c r="D498" s="246"/>
      <c r="E498" s="246"/>
      <c r="F498" s="246"/>
      <c r="G498" s="246"/>
      <c r="H498" s="246"/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</row>
    <row r="499" spans="1:26" customHeight="1" ht="15.75">
      <c r="A499" s="246"/>
      <c r="B499" s="246"/>
      <c r="C499" s="246"/>
      <c r="D499" s="246"/>
      <c r="E499" s="246"/>
      <c r="F499" s="246"/>
      <c r="G499" s="246"/>
      <c r="H499" s="246"/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</row>
    <row r="500" spans="1:26" customHeight="1" ht="15.75">
      <c r="A500" s="246"/>
      <c r="B500" s="246"/>
      <c r="C500" s="246"/>
      <c r="D500" s="246"/>
      <c r="E500" s="246"/>
      <c r="F500" s="246"/>
      <c r="G500" s="246"/>
      <c r="H500" s="246"/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</row>
    <row r="501" spans="1:26" customHeight="1" ht="15.75">
      <c r="A501" s="246"/>
      <c r="B501" s="246"/>
      <c r="C501" s="246"/>
      <c r="D501" s="246"/>
      <c r="E501" s="246"/>
      <c r="F501" s="246"/>
      <c r="G501" s="246"/>
      <c r="H501" s="246"/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</row>
    <row r="502" spans="1:26" customHeight="1" ht="15.75">
      <c r="A502" s="246"/>
      <c r="B502" s="246"/>
      <c r="C502" s="246"/>
      <c r="D502" s="246"/>
      <c r="E502" s="246"/>
      <c r="F502" s="246"/>
      <c r="G502" s="246"/>
      <c r="H502" s="246"/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</row>
    <row r="503" spans="1:26" customHeight="1" ht="15.75">
      <c r="A503" s="246"/>
      <c r="B503" s="246"/>
      <c r="C503" s="246"/>
      <c r="D503" s="246"/>
      <c r="E503" s="246"/>
      <c r="F503" s="246"/>
      <c r="G503" s="246"/>
      <c r="H503" s="246"/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</row>
    <row r="504" spans="1:26" customHeight="1" ht="15.75">
      <c r="A504" s="246"/>
      <c r="B504" s="246"/>
      <c r="C504" s="246"/>
      <c r="D504" s="246"/>
      <c r="E504" s="246"/>
      <c r="F504" s="246"/>
      <c r="G504" s="246"/>
      <c r="H504" s="246"/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</row>
    <row r="505" spans="1:26" customHeight="1" ht="15.75">
      <c r="A505" s="246"/>
      <c r="B505" s="246"/>
      <c r="C505" s="246"/>
      <c r="D505" s="246"/>
      <c r="E505" s="246"/>
      <c r="F505" s="246"/>
      <c r="G505" s="246"/>
      <c r="H505" s="246"/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</row>
    <row r="506" spans="1:26" customHeight="1" ht="15.75">
      <c r="A506" s="246"/>
      <c r="B506" s="246"/>
      <c r="C506" s="246"/>
      <c r="D506" s="246"/>
      <c r="E506" s="246"/>
      <c r="F506" s="246"/>
      <c r="G506" s="246"/>
      <c r="H506" s="246"/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</row>
    <row r="507" spans="1:26" customHeight="1" ht="15.75">
      <c r="A507" s="246"/>
      <c r="B507" s="246"/>
      <c r="C507" s="246"/>
      <c r="D507" s="246"/>
      <c r="E507" s="246"/>
      <c r="F507" s="246"/>
      <c r="G507" s="246"/>
      <c r="H507" s="246"/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</row>
    <row r="508" spans="1:26" customHeight="1" ht="15.75">
      <c r="A508" s="246"/>
      <c r="B508" s="246"/>
      <c r="C508" s="246"/>
      <c r="D508" s="246"/>
      <c r="E508" s="246"/>
      <c r="F508" s="246"/>
      <c r="G508" s="246"/>
      <c r="H508" s="246"/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</row>
    <row r="509" spans="1:26" customHeight="1" ht="15.75">
      <c r="A509" s="246"/>
      <c r="B509" s="246"/>
      <c r="C509" s="246"/>
      <c r="D509" s="246"/>
      <c r="E509" s="246"/>
      <c r="F509" s="246"/>
      <c r="G509" s="246"/>
      <c r="H509" s="246"/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</row>
    <row r="510" spans="1:26" customHeight="1" ht="15.75">
      <c r="A510" s="246"/>
      <c r="B510" s="246"/>
      <c r="C510" s="246"/>
      <c r="D510" s="246"/>
      <c r="E510" s="246"/>
      <c r="F510" s="246"/>
      <c r="G510" s="246"/>
      <c r="H510" s="246"/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</row>
    <row r="511" spans="1:26" customHeight="1" ht="15.75">
      <c r="A511" s="246"/>
      <c r="B511" s="246"/>
      <c r="C511" s="246"/>
      <c r="D511" s="246"/>
      <c r="E511" s="246"/>
      <c r="F511" s="246"/>
      <c r="G511" s="246"/>
      <c r="H511" s="246"/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</row>
    <row r="512" spans="1:26" customHeight="1" ht="15.75">
      <c r="A512" s="246"/>
      <c r="B512" s="246"/>
      <c r="C512" s="246"/>
      <c r="D512" s="246"/>
      <c r="E512" s="246"/>
      <c r="F512" s="246"/>
      <c r="G512" s="246"/>
      <c r="H512" s="246"/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</row>
    <row r="513" spans="1:26" customHeight="1" ht="15.75">
      <c r="A513" s="246"/>
      <c r="B513" s="246"/>
      <c r="C513" s="246"/>
      <c r="D513" s="246"/>
      <c r="E513" s="246"/>
      <c r="F513" s="246"/>
      <c r="G513" s="246"/>
      <c r="H513" s="246"/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</row>
    <row r="514" spans="1:26" customHeight="1" ht="15.75">
      <c r="A514" s="246"/>
      <c r="B514" s="246"/>
      <c r="C514" s="246"/>
      <c r="D514" s="246"/>
      <c r="E514" s="246"/>
      <c r="F514" s="246"/>
      <c r="G514" s="246"/>
      <c r="H514" s="246"/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</row>
    <row r="515" spans="1:26" customHeight="1" ht="15.75">
      <c r="A515" s="246"/>
      <c r="B515" s="246"/>
      <c r="C515" s="246"/>
      <c r="D515" s="246"/>
      <c r="E515" s="246"/>
      <c r="F515" s="246"/>
      <c r="G515" s="246"/>
      <c r="H515" s="246"/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</row>
    <row r="516" spans="1:26" customHeight="1" ht="15.75">
      <c r="A516" s="246"/>
      <c r="B516" s="246"/>
      <c r="C516" s="246"/>
      <c r="D516" s="246"/>
      <c r="E516" s="246"/>
      <c r="F516" s="246"/>
      <c r="G516" s="246"/>
      <c r="H516" s="246"/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</row>
    <row r="517" spans="1:26" customHeight="1" ht="15.75">
      <c r="A517" s="246"/>
      <c r="B517" s="246"/>
      <c r="C517" s="246"/>
      <c r="D517" s="246"/>
      <c r="E517" s="246"/>
      <c r="F517" s="246"/>
      <c r="G517" s="246"/>
      <c r="H517" s="246"/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</row>
    <row r="518" spans="1:26" customHeight="1" ht="15.75">
      <c r="A518" s="246"/>
      <c r="B518" s="246"/>
      <c r="C518" s="246"/>
      <c r="D518" s="246"/>
      <c r="E518" s="246"/>
      <c r="F518" s="246"/>
      <c r="G518" s="246"/>
      <c r="H518" s="246"/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</row>
    <row r="519" spans="1:26" customHeight="1" ht="15.75">
      <c r="A519" s="246"/>
      <c r="B519" s="246"/>
      <c r="C519" s="246"/>
      <c r="D519" s="246"/>
      <c r="E519" s="246"/>
      <c r="F519" s="246"/>
      <c r="G519" s="246"/>
      <c r="H519" s="246"/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</row>
    <row r="520" spans="1:26" customHeight="1" ht="15.75">
      <c r="A520" s="246"/>
      <c r="B520" s="246"/>
      <c r="C520" s="246"/>
      <c r="D520" s="246"/>
      <c r="E520" s="246"/>
      <c r="F520" s="246"/>
      <c r="G520" s="246"/>
      <c r="H520" s="246"/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</row>
    <row r="521" spans="1:26" customHeight="1" ht="15.75">
      <c r="A521" s="246"/>
      <c r="B521" s="246"/>
      <c r="C521" s="246"/>
      <c r="D521" s="246"/>
      <c r="E521" s="246"/>
      <c r="F521" s="246"/>
      <c r="G521" s="246"/>
      <c r="H521" s="246"/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</row>
    <row r="522" spans="1:26" customHeight="1" ht="15.75">
      <c r="A522" s="246"/>
      <c r="B522" s="246"/>
      <c r="C522" s="246"/>
      <c r="D522" s="246"/>
      <c r="E522" s="246"/>
      <c r="F522" s="246"/>
      <c r="G522" s="246"/>
      <c r="H522" s="246"/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</row>
    <row r="523" spans="1:26" customHeight="1" ht="15.75">
      <c r="A523" s="246"/>
      <c r="B523" s="246"/>
      <c r="C523" s="246"/>
      <c r="D523" s="246"/>
      <c r="E523" s="246"/>
      <c r="F523" s="246"/>
      <c r="G523" s="246"/>
      <c r="H523" s="246"/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</row>
    <row r="524" spans="1:26" customHeight="1" ht="15.75">
      <c r="A524" s="246"/>
      <c r="B524" s="246"/>
      <c r="C524" s="246"/>
      <c r="D524" s="246"/>
      <c r="E524" s="246"/>
      <c r="F524" s="246"/>
      <c r="G524" s="246"/>
      <c r="H524" s="246"/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</row>
    <row r="525" spans="1:26" customHeight="1" ht="15.75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</row>
    <row r="526" spans="1:26" customHeight="1" ht="15.75">
      <c r="A526" s="246"/>
      <c r="B526" s="246"/>
      <c r="C526" s="246"/>
      <c r="D526" s="246"/>
      <c r="E526" s="246"/>
      <c r="F526" s="246"/>
      <c r="G526" s="246"/>
      <c r="H526" s="246"/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</row>
    <row r="527" spans="1:26" customHeight="1" ht="15.75">
      <c r="A527" s="246"/>
      <c r="B527" s="246"/>
      <c r="C527" s="246"/>
      <c r="D527" s="246"/>
      <c r="E527" s="246"/>
      <c r="F527" s="246"/>
      <c r="G527" s="246"/>
      <c r="H527" s="246"/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</row>
    <row r="528" spans="1:26" customHeight="1" ht="15.75">
      <c r="A528" s="246"/>
      <c r="B528" s="246"/>
      <c r="C528" s="246"/>
      <c r="D528" s="246"/>
      <c r="E528" s="246"/>
      <c r="F528" s="246"/>
      <c r="G528" s="246"/>
      <c r="H528" s="246"/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</row>
    <row r="529" spans="1:26" customHeight="1" ht="15.75">
      <c r="A529" s="246"/>
      <c r="B529" s="246"/>
      <c r="C529" s="246"/>
      <c r="D529" s="246"/>
      <c r="E529" s="246"/>
      <c r="F529" s="246"/>
      <c r="G529" s="246"/>
      <c r="H529" s="246"/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</row>
    <row r="530" spans="1:26" customHeight="1" ht="15.75">
      <c r="A530" s="246"/>
      <c r="B530" s="246"/>
      <c r="C530" s="246"/>
      <c r="D530" s="246"/>
      <c r="E530" s="246"/>
      <c r="F530" s="246"/>
      <c r="G530" s="246"/>
      <c r="H530" s="246"/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</row>
    <row r="531" spans="1:26" customHeight="1" ht="15.75">
      <c r="A531" s="246"/>
      <c r="B531" s="246"/>
      <c r="C531" s="246"/>
      <c r="D531" s="246"/>
      <c r="E531" s="246"/>
      <c r="F531" s="246"/>
      <c r="G531" s="246"/>
      <c r="H531" s="246"/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</row>
    <row r="532" spans="1:26" customHeight="1" ht="15.75">
      <c r="A532" s="246"/>
      <c r="B532" s="246"/>
      <c r="C532" s="246"/>
      <c r="D532" s="246"/>
      <c r="E532" s="246"/>
      <c r="F532" s="246"/>
      <c r="G532" s="246"/>
      <c r="H532" s="246"/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</row>
    <row r="533" spans="1:26" customHeight="1" ht="15.75">
      <c r="A533" s="246"/>
      <c r="B533" s="246"/>
      <c r="C533" s="246"/>
      <c r="D533" s="246"/>
      <c r="E533" s="246"/>
      <c r="F533" s="246"/>
      <c r="G533" s="246"/>
      <c r="H533" s="246"/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</row>
    <row r="534" spans="1:26" customHeight="1" ht="15.75">
      <c r="A534" s="246"/>
      <c r="B534" s="246"/>
      <c r="C534" s="246"/>
      <c r="D534" s="246"/>
      <c r="E534" s="246"/>
      <c r="F534" s="246"/>
      <c r="G534" s="246"/>
      <c r="H534" s="246"/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</row>
    <row r="535" spans="1:26" customHeight="1" ht="15.75">
      <c r="A535" s="246"/>
      <c r="B535" s="246"/>
      <c r="C535" s="246"/>
      <c r="D535" s="246"/>
      <c r="E535" s="246"/>
      <c r="F535" s="246"/>
      <c r="G535" s="246"/>
      <c r="H535" s="246"/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</row>
    <row r="536" spans="1:26" customHeight="1" ht="15.75">
      <c r="A536" s="246"/>
      <c r="B536" s="246"/>
      <c r="C536" s="246"/>
      <c r="D536" s="246"/>
      <c r="E536" s="246"/>
      <c r="F536" s="246"/>
      <c r="G536" s="246"/>
      <c r="H536" s="246"/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</row>
    <row r="537" spans="1:26" customHeight="1" ht="15.75">
      <c r="A537" s="246"/>
      <c r="B537" s="246"/>
      <c r="C537" s="246"/>
      <c r="D537" s="246"/>
      <c r="E537" s="246"/>
      <c r="F537" s="246"/>
      <c r="G537" s="246"/>
      <c r="H537" s="246"/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</row>
    <row r="538" spans="1:26" customHeight="1" ht="15.75">
      <c r="A538" s="246"/>
      <c r="B538" s="246"/>
      <c r="C538" s="246"/>
      <c r="D538" s="246"/>
      <c r="E538" s="246"/>
      <c r="F538" s="246"/>
      <c r="G538" s="246"/>
      <c r="H538" s="246"/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</row>
    <row r="539" spans="1:26" customHeight="1" ht="15.75">
      <c r="A539" s="246"/>
      <c r="B539" s="246"/>
      <c r="C539" s="246"/>
      <c r="D539" s="246"/>
      <c r="E539" s="246"/>
      <c r="F539" s="246"/>
      <c r="G539" s="246"/>
      <c r="H539" s="246"/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</row>
    <row r="540" spans="1:26" customHeight="1" ht="15.75">
      <c r="A540" s="246"/>
      <c r="B540" s="246"/>
      <c r="C540" s="246"/>
      <c r="D540" s="246"/>
      <c r="E540" s="246"/>
      <c r="F540" s="246"/>
      <c r="G540" s="246"/>
      <c r="H540" s="246"/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</row>
    <row r="541" spans="1:26" customHeight="1" ht="15.75">
      <c r="A541" s="246"/>
      <c r="B541" s="246"/>
      <c r="C541" s="246"/>
      <c r="D541" s="246"/>
      <c r="E541" s="246"/>
      <c r="F541" s="246"/>
      <c r="G541" s="246"/>
      <c r="H541" s="246"/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</row>
    <row r="542" spans="1:26" customHeight="1" ht="15.75">
      <c r="A542" s="246"/>
      <c r="B542" s="246"/>
      <c r="C542" s="246"/>
      <c r="D542" s="246"/>
      <c r="E542" s="246"/>
      <c r="F542" s="246"/>
      <c r="G542" s="246"/>
      <c r="H542" s="246"/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</row>
    <row r="543" spans="1:26" customHeight="1" ht="15.75">
      <c r="A543" s="246"/>
      <c r="B543" s="246"/>
      <c r="C543" s="246"/>
      <c r="D543" s="246"/>
      <c r="E543" s="246"/>
      <c r="F543" s="246"/>
      <c r="G543" s="246"/>
      <c r="H543" s="246"/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</row>
    <row r="544" spans="1:26" customHeight="1" ht="15.75">
      <c r="A544" s="246"/>
      <c r="B544" s="246"/>
      <c r="C544" s="246"/>
      <c r="D544" s="246"/>
      <c r="E544" s="246"/>
      <c r="F544" s="246"/>
      <c r="G544" s="246"/>
      <c r="H544" s="246"/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</row>
    <row r="545" spans="1:26" customHeight="1" ht="15.75">
      <c r="A545" s="246"/>
      <c r="B545" s="246"/>
      <c r="C545" s="246"/>
      <c r="D545" s="246"/>
      <c r="E545" s="246"/>
      <c r="F545" s="246"/>
      <c r="G545" s="246"/>
      <c r="H545" s="246"/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</row>
    <row r="546" spans="1:26" customHeight="1" ht="15.75">
      <c r="A546" s="246"/>
      <c r="B546" s="246"/>
      <c r="C546" s="246"/>
      <c r="D546" s="246"/>
      <c r="E546" s="246"/>
      <c r="F546" s="246"/>
      <c r="G546" s="246"/>
      <c r="H546" s="246"/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</row>
    <row r="547" spans="1:26" customHeight="1" ht="15.75">
      <c r="A547" s="246"/>
      <c r="B547" s="246"/>
      <c r="C547" s="246"/>
      <c r="D547" s="246"/>
      <c r="E547" s="246"/>
      <c r="F547" s="246"/>
      <c r="G547" s="246"/>
      <c r="H547" s="246"/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</row>
    <row r="548" spans="1:26" customHeight="1" ht="15.75">
      <c r="A548" s="246"/>
      <c r="B548" s="246"/>
      <c r="C548" s="246"/>
      <c r="D548" s="246"/>
      <c r="E548" s="246"/>
      <c r="F548" s="246"/>
      <c r="G548" s="246"/>
      <c r="H548" s="246"/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</row>
    <row r="549" spans="1:26" customHeight="1" ht="15.75">
      <c r="A549" s="246"/>
      <c r="B549" s="246"/>
      <c r="C549" s="246"/>
      <c r="D549" s="246"/>
      <c r="E549" s="246"/>
      <c r="F549" s="246"/>
      <c r="G549" s="246"/>
      <c r="H549" s="246"/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</row>
    <row r="550" spans="1:26" customHeight="1" ht="15.75">
      <c r="A550" s="246"/>
      <c r="B550" s="246"/>
      <c r="C550" s="246"/>
      <c r="D550" s="246"/>
      <c r="E550" s="246"/>
      <c r="F550" s="246"/>
      <c r="G550" s="246"/>
      <c r="H550" s="246"/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</row>
    <row r="551" spans="1:26" customHeight="1" ht="15.75">
      <c r="A551" s="246"/>
      <c r="B551" s="246"/>
      <c r="C551" s="246"/>
      <c r="D551" s="246"/>
      <c r="E551" s="246"/>
      <c r="F551" s="246"/>
      <c r="G551" s="246"/>
      <c r="H551" s="246"/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</row>
    <row r="552" spans="1:26" customHeight="1" ht="15.75">
      <c r="A552" s="246"/>
      <c r="B552" s="246"/>
      <c r="C552" s="246"/>
      <c r="D552" s="246"/>
      <c r="E552" s="246"/>
      <c r="F552" s="246"/>
      <c r="G552" s="246"/>
      <c r="H552" s="246"/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</row>
    <row r="553" spans="1:26" customHeight="1" ht="15.75">
      <c r="A553" s="246"/>
      <c r="B553" s="246"/>
      <c r="C553" s="246"/>
      <c r="D553" s="246"/>
      <c r="E553" s="246"/>
      <c r="F553" s="246"/>
      <c r="G553" s="246"/>
      <c r="H553" s="246"/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</row>
    <row r="554" spans="1:26" customHeight="1" ht="15.75">
      <c r="A554" s="246"/>
      <c r="B554" s="246"/>
      <c r="C554" s="246"/>
      <c r="D554" s="246"/>
      <c r="E554" s="246"/>
      <c r="F554" s="246"/>
      <c r="G554" s="246"/>
      <c r="H554" s="246"/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</row>
    <row r="555" spans="1:26" customHeight="1" ht="15.75">
      <c r="A555" s="246"/>
      <c r="B555" s="246"/>
      <c r="C555" s="246"/>
      <c r="D555" s="246"/>
      <c r="E555" s="246"/>
      <c r="F555" s="246"/>
      <c r="G555" s="246"/>
      <c r="H555" s="246"/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</row>
    <row r="556" spans="1:26" customHeight="1" ht="15.75">
      <c r="A556" s="246"/>
      <c r="B556" s="246"/>
      <c r="C556" s="246"/>
      <c r="D556" s="246"/>
      <c r="E556" s="246"/>
      <c r="F556" s="246"/>
      <c r="G556" s="246"/>
      <c r="H556" s="246"/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</row>
    <row r="557" spans="1:26" customHeight="1" ht="15.75">
      <c r="A557" s="246"/>
      <c r="B557" s="246"/>
      <c r="C557" s="246"/>
      <c r="D557" s="246"/>
      <c r="E557" s="246"/>
      <c r="F557" s="246"/>
      <c r="G557" s="246"/>
      <c r="H557" s="246"/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</row>
    <row r="558" spans="1:26" customHeight="1" ht="15.75">
      <c r="A558" s="246"/>
      <c r="B558" s="246"/>
      <c r="C558" s="246"/>
      <c r="D558" s="246"/>
      <c r="E558" s="246"/>
      <c r="F558" s="246"/>
      <c r="G558" s="246"/>
      <c r="H558" s="246"/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</row>
    <row r="559" spans="1:26" customHeight="1" ht="15.75">
      <c r="A559" s="246"/>
      <c r="B559" s="246"/>
      <c r="C559" s="246"/>
      <c r="D559" s="246"/>
      <c r="E559" s="246"/>
      <c r="F559" s="246"/>
      <c r="G559" s="246"/>
      <c r="H559" s="246"/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</row>
    <row r="560" spans="1:26" customHeight="1" ht="15.75">
      <c r="A560" s="246"/>
      <c r="B560" s="246"/>
      <c r="C560" s="246"/>
      <c r="D560" s="246"/>
      <c r="E560" s="246"/>
      <c r="F560" s="246"/>
      <c r="G560" s="246"/>
      <c r="H560" s="246"/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</row>
    <row r="561" spans="1:26" customHeight="1" ht="15.75">
      <c r="A561" s="246"/>
      <c r="B561" s="246"/>
      <c r="C561" s="246"/>
      <c r="D561" s="246"/>
      <c r="E561" s="246"/>
      <c r="F561" s="246"/>
      <c r="G561" s="246"/>
      <c r="H561" s="246"/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</row>
    <row r="562" spans="1:26" customHeight="1" ht="15.75">
      <c r="A562" s="246"/>
      <c r="B562" s="246"/>
      <c r="C562" s="246"/>
      <c r="D562" s="246"/>
      <c r="E562" s="246"/>
      <c r="F562" s="246"/>
      <c r="G562" s="246"/>
      <c r="H562" s="246"/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</row>
    <row r="563" spans="1:26" customHeight="1" ht="15.75">
      <c r="A563" s="246"/>
      <c r="B563" s="246"/>
      <c r="C563" s="246"/>
      <c r="D563" s="246"/>
      <c r="E563" s="246"/>
      <c r="F563" s="246"/>
      <c r="G563" s="246"/>
      <c r="H563" s="246"/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</row>
    <row r="564" spans="1:26" customHeight="1" ht="15.75">
      <c r="A564" s="246"/>
      <c r="B564" s="246"/>
      <c r="C564" s="246"/>
      <c r="D564" s="246"/>
      <c r="E564" s="246"/>
      <c r="F564" s="246"/>
      <c r="G564" s="246"/>
      <c r="H564" s="246"/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</row>
    <row r="565" spans="1:26" customHeight="1" ht="15.75">
      <c r="A565" s="246"/>
      <c r="B565" s="246"/>
      <c r="C565" s="246"/>
      <c r="D565" s="246"/>
      <c r="E565" s="246"/>
      <c r="F565" s="246"/>
      <c r="G565" s="246"/>
      <c r="H565" s="246"/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</row>
    <row r="566" spans="1:26" customHeight="1" ht="15.75">
      <c r="A566" s="246"/>
      <c r="B566" s="246"/>
      <c r="C566" s="246"/>
      <c r="D566" s="246"/>
      <c r="E566" s="246"/>
      <c r="F566" s="246"/>
      <c r="G566" s="246"/>
      <c r="H566" s="246"/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</row>
    <row r="567" spans="1:26" customHeight="1" ht="15.75">
      <c r="A567" s="246"/>
      <c r="B567" s="246"/>
      <c r="C567" s="246"/>
      <c r="D567" s="246"/>
      <c r="E567" s="246"/>
      <c r="F567" s="246"/>
      <c r="G567" s="246"/>
      <c r="H567" s="246"/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</row>
    <row r="568" spans="1:26" customHeight="1" ht="15.75">
      <c r="A568" s="246"/>
      <c r="B568" s="246"/>
      <c r="C568" s="246"/>
      <c r="D568" s="246"/>
      <c r="E568" s="246"/>
      <c r="F568" s="246"/>
      <c r="G568" s="246"/>
      <c r="H568" s="246"/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</row>
    <row r="569" spans="1:26" customHeight="1" ht="15.75">
      <c r="A569" s="246"/>
      <c r="B569" s="246"/>
      <c r="C569" s="246"/>
      <c r="D569" s="246"/>
      <c r="E569" s="246"/>
      <c r="F569" s="246"/>
      <c r="G569" s="246"/>
      <c r="H569" s="246"/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</row>
    <row r="570" spans="1:26" customHeight="1" ht="15.75">
      <c r="A570" s="246"/>
      <c r="B570" s="246"/>
      <c r="C570" s="246"/>
      <c r="D570" s="246"/>
      <c r="E570" s="246"/>
      <c r="F570" s="246"/>
      <c r="G570" s="246"/>
      <c r="H570" s="246"/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</row>
    <row r="571" spans="1:26" customHeight="1" ht="15.75">
      <c r="A571" s="246"/>
      <c r="B571" s="246"/>
      <c r="C571" s="246"/>
      <c r="D571" s="246"/>
      <c r="E571" s="246"/>
      <c r="F571" s="246"/>
      <c r="G571" s="246"/>
      <c r="H571" s="246"/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</row>
    <row r="572" spans="1:26" customHeight="1" ht="15.75">
      <c r="A572" s="246"/>
      <c r="B572" s="246"/>
      <c r="C572" s="246"/>
      <c r="D572" s="246"/>
      <c r="E572" s="246"/>
      <c r="F572" s="246"/>
      <c r="G572" s="246"/>
      <c r="H572" s="246"/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</row>
    <row r="573" spans="1:26" customHeight="1" ht="15.75">
      <c r="A573" s="246"/>
      <c r="B573" s="246"/>
      <c r="C573" s="246"/>
      <c r="D573" s="246"/>
      <c r="E573" s="246"/>
      <c r="F573" s="246"/>
      <c r="G573" s="246"/>
      <c r="H573" s="246"/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</row>
    <row r="574" spans="1:26" customHeight="1" ht="15.75">
      <c r="A574" s="246"/>
      <c r="B574" s="246"/>
      <c r="C574" s="246"/>
      <c r="D574" s="246"/>
      <c r="E574" s="246"/>
      <c r="F574" s="246"/>
      <c r="G574" s="246"/>
      <c r="H574" s="246"/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</row>
    <row r="575" spans="1:26" customHeight="1" ht="15.75">
      <c r="A575" s="246"/>
      <c r="B575" s="246"/>
      <c r="C575" s="246"/>
      <c r="D575" s="246"/>
      <c r="E575" s="246"/>
      <c r="F575" s="246"/>
      <c r="G575" s="246"/>
      <c r="H575" s="246"/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</row>
    <row r="576" spans="1:26" customHeight="1" ht="15.75">
      <c r="A576" s="246"/>
      <c r="B576" s="246"/>
      <c r="C576" s="246"/>
      <c r="D576" s="246"/>
      <c r="E576" s="246"/>
      <c r="F576" s="246"/>
      <c r="G576" s="246"/>
      <c r="H576" s="246"/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</row>
    <row r="577" spans="1:26" customHeight="1" ht="15.75">
      <c r="A577" s="246"/>
      <c r="B577" s="246"/>
      <c r="C577" s="246"/>
      <c r="D577" s="246"/>
      <c r="E577" s="246"/>
      <c r="F577" s="246"/>
      <c r="G577" s="246"/>
      <c r="H577" s="246"/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</row>
    <row r="578" spans="1:26" customHeight="1" ht="15.75">
      <c r="A578" s="246"/>
      <c r="B578" s="246"/>
      <c r="C578" s="246"/>
      <c r="D578" s="246"/>
      <c r="E578" s="246"/>
      <c r="F578" s="246"/>
      <c r="G578" s="246"/>
      <c r="H578" s="246"/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</row>
    <row r="579" spans="1:26" customHeight="1" ht="15.75">
      <c r="A579" s="246"/>
      <c r="B579" s="246"/>
      <c r="C579" s="246"/>
      <c r="D579" s="246"/>
      <c r="E579" s="246"/>
      <c r="F579" s="246"/>
      <c r="G579" s="246"/>
      <c r="H579" s="246"/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</row>
    <row r="580" spans="1:26" customHeight="1" ht="15.75">
      <c r="A580" s="246"/>
      <c r="B580" s="246"/>
      <c r="C580" s="246"/>
      <c r="D580" s="246"/>
      <c r="E580" s="246"/>
      <c r="F580" s="246"/>
      <c r="G580" s="246"/>
      <c r="H580" s="246"/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</row>
    <row r="581" spans="1:26" customHeight="1" ht="15.75">
      <c r="A581" s="246"/>
      <c r="B581" s="246"/>
      <c r="C581" s="246"/>
      <c r="D581" s="246"/>
      <c r="E581" s="246"/>
      <c r="F581" s="246"/>
      <c r="G581" s="246"/>
      <c r="H581" s="246"/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</row>
    <row r="582" spans="1:26" customHeight="1" ht="15.75">
      <c r="A582" s="246"/>
      <c r="B582" s="246"/>
      <c r="C582" s="246"/>
      <c r="D582" s="246"/>
      <c r="E582" s="246"/>
      <c r="F582" s="246"/>
      <c r="G582" s="246"/>
      <c r="H582" s="246"/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</row>
    <row r="583" spans="1:26" customHeight="1" ht="15.75">
      <c r="A583" s="246"/>
      <c r="B583" s="246"/>
      <c r="C583" s="246"/>
      <c r="D583" s="246"/>
      <c r="E583" s="246"/>
      <c r="F583" s="246"/>
      <c r="G583" s="246"/>
      <c r="H583" s="246"/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</row>
    <row r="584" spans="1:26" customHeight="1" ht="15.75">
      <c r="A584" s="246"/>
      <c r="B584" s="246"/>
      <c r="C584" s="246"/>
      <c r="D584" s="246"/>
      <c r="E584" s="246"/>
      <c r="F584" s="246"/>
      <c r="G584" s="246"/>
      <c r="H584" s="246"/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</row>
    <row r="585" spans="1:26" customHeight="1" ht="15.75">
      <c r="A585" s="246"/>
      <c r="B585" s="246"/>
      <c r="C585" s="246"/>
      <c r="D585" s="246"/>
      <c r="E585" s="246"/>
      <c r="F585" s="246"/>
      <c r="G585" s="246"/>
      <c r="H585" s="246"/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</row>
    <row r="586" spans="1:26" customHeight="1" ht="15.75">
      <c r="A586" s="246"/>
      <c r="B586" s="246"/>
      <c r="C586" s="246"/>
      <c r="D586" s="246"/>
      <c r="E586" s="246"/>
      <c r="F586" s="246"/>
      <c r="G586" s="246"/>
      <c r="H586" s="246"/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</row>
    <row r="587" spans="1:26" customHeight="1" ht="15.75">
      <c r="A587" s="246"/>
      <c r="B587" s="246"/>
      <c r="C587" s="246"/>
      <c r="D587" s="246"/>
      <c r="E587" s="246"/>
      <c r="F587" s="246"/>
      <c r="G587" s="246"/>
      <c r="H587" s="246"/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</row>
    <row r="588" spans="1:26" customHeight="1" ht="15.75">
      <c r="A588" s="246"/>
      <c r="B588" s="246"/>
      <c r="C588" s="246"/>
      <c r="D588" s="246"/>
      <c r="E588" s="246"/>
      <c r="F588" s="246"/>
      <c r="G588" s="246"/>
      <c r="H588" s="246"/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</row>
    <row r="589" spans="1:26" customHeight="1" ht="15.75">
      <c r="A589" s="246"/>
      <c r="B589" s="246"/>
      <c r="C589" s="246"/>
      <c r="D589" s="246"/>
      <c r="E589" s="246"/>
      <c r="F589" s="246"/>
      <c r="G589" s="246"/>
      <c r="H589" s="246"/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</row>
    <row r="590" spans="1:26" customHeight="1" ht="15.75">
      <c r="A590" s="246"/>
      <c r="B590" s="246"/>
      <c r="C590" s="246"/>
      <c r="D590" s="246"/>
      <c r="E590" s="246"/>
      <c r="F590" s="246"/>
      <c r="G590" s="246"/>
      <c r="H590" s="246"/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</row>
    <row r="591" spans="1:26" customHeight="1" ht="15.75">
      <c r="A591" s="246"/>
      <c r="B591" s="246"/>
      <c r="C591" s="246"/>
      <c r="D591" s="246"/>
      <c r="E591" s="246"/>
      <c r="F591" s="246"/>
      <c r="G591" s="246"/>
      <c r="H591" s="246"/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</row>
    <row r="592" spans="1:26" customHeight="1" ht="15.75">
      <c r="A592" s="246"/>
      <c r="B592" s="246"/>
      <c r="C592" s="246"/>
      <c r="D592" s="246"/>
      <c r="E592" s="246"/>
      <c r="F592" s="246"/>
      <c r="G592" s="246"/>
      <c r="H592" s="246"/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</row>
    <row r="593" spans="1:26" customHeight="1" ht="15.75">
      <c r="A593" s="246"/>
      <c r="B593" s="246"/>
      <c r="C593" s="246"/>
      <c r="D593" s="246"/>
      <c r="E593" s="246"/>
      <c r="F593" s="246"/>
      <c r="G593" s="246"/>
      <c r="H593" s="246"/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</row>
    <row r="594" spans="1:26" customHeight="1" ht="15.75">
      <c r="A594" s="246"/>
      <c r="B594" s="246"/>
      <c r="C594" s="246"/>
      <c r="D594" s="246"/>
      <c r="E594" s="246"/>
      <c r="F594" s="246"/>
      <c r="G594" s="246"/>
      <c r="H594" s="246"/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</row>
    <row r="595" spans="1:26" customHeight="1" ht="15.75">
      <c r="A595" s="246"/>
      <c r="B595" s="246"/>
      <c r="C595" s="246"/>
      <c r="D595" s="246"/>
      <c r="E595" s="246"/>
      <c r="F595" s="246"/>
      <c r="G595" s="246"/>
      <c r="H595" s="246"/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</row>
    <row r="596" spans="1:26" customHeight="1" ht="15.75">
      <c r="A596" s="246"/>
      <c r="B596" s="246"/>
      <c r="C596" s="246"/>
      <c r="D596" s="246"/>
      <c r="E596" s="246"/>
      <c r="F596" s="246"/>
      <c r="G596" s="246"/>
      <c r="H596" s="246"/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</row>
    <row r="597" spans="1:26" customHeight="1" ht="15.75">
      <c r="A597" s="246"/>
      <c r="B597" s="246"/>
      <c r="C597" s="246"/>
      <c r="D597" s="246"/>
      <c r="E597" s="246"/>
      <c r="F597" s="246"/>
      <c r="G597" s="246"/>
      <c r="H597" s="246"/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</row>
    <row r="598" spans="1:26" customHeight="1" ht="15.75">
      <c r="A598" s="246"/>
      <c r="B598" s="246"/>
      <c r="C598" s="246"/>
      <c r="D598" s="246"/>
      <c r="E598" s="246"/>
      <c r="F598" s="246"/>
      <c r="G598" s="246"/>
      <c r="H598" s="246"/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</row>
    <row r="599" spans="1:26" customHeight="1" ht="15.75">
      <c r="A599" s="246"/>
      <c r="B599" s="246"/>
      <c r="C599" s="246"/>
      <c r="D599" s="246"/>
      <c r="E599" s="246"/>
      <c r="F599" s="246"/>
      <c r="G599" s="246"/>
      <c r="H599" s="246"/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</row>
    <row r="600" spans="1:26" customHeight="1" ht="15.75">
      <c r="A600" s="246"/>
      <c r="B600" s="246"/>
      <c r="C600" s="246"/>
      <c r="D600" s="246"/>
      <c r="E600" s="246"/>
      <c r="F600" s="246"/>
      <c r="G600" s="246"/>
      <c r="H600" s="246"/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</row>
    <row r="601" spans="1:26" customHeight="1" ht="15.75">
      <c r="A601" s="246"/>
      <c r="B601" s="246"/>
      <c r="C601" s="246"/>
      <c r="D601" s="246"/>
      <c r="E601" s="246"/>
      <c r="F601" s="246"/>
      <c r="G601" s="246"/>
      <c r="H601" s="246"/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</row>
    <row r="602" spans="1:26" customHeight="1" ht="15.75">
      <c r="A602" s="246"/>
      <c r="B602" s="246"/>
      <c r="C602" s="246"/>
      <c r="D602" s="246"/>
      <c r="E602" s="246"/>
      <c r="F602" s="246"/>
      <c r="G602" s="246"/>
      <c r="H602" s="246"/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</row>
    <row r="603" spans="1:26" customHeight="1" ht="15.75">
      <c r="A603" s="246"/>
      <c r="B603" s="246"/>
      <c r="C603" s="246"/>
      <c r="D603" s="246"/>
      <c r="E603" s="246"/>
      <c r="F603" s="246"/>
      <c r="G603" s="246"/>
      <c r="H603" s="246"/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</row>
    <row r="604" spans="1:26" customHeight="1" ht="15.75">
      <c r="A604" s="246"/>
      <c r="B604" s="246"/>
      <c r="C604" s="246"/>
      <c r="D604" s="246"/>
      <c r="E604" s="246"/>
      <c r="F604" s="246"/>
      <c r="G604" s="246"/>
      <c r="H604" s="246"/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</row>
    <row r="605" spans="1:26" customHeight="1" ht="15.75">
      <c r="A605" s="246"/>
      <c r="B605" s="246"/>
      <c r="C605" s="246"/>
      <c r="D605" s="246"/>
      <c r="E605" s="246"/>
      <c r="F605" s="246"/>
      <c r="G605" s="246"/>
      <c r="H605" s="246"/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</row>
    <row r="606" spans="1:26" customHeight="1" ht="15.75">
      <c r="A606" s="246"/>
      <c r="B606" s="246"/>
      <c r="C606" s="246"/>
      <c r="D606" s="246"/>
      <c r="E606" s="246"/>
      <c r="F606" s="246"/>
      <c r="G606" s="246"/>
      <c r="H606" s="246"/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</row>
    <row r="607" spans="1:26" customHeight="1" ht="15.75">
      <c r="A607" s="246"/>
      <c r="B607" s="246"/>
      <c r="C607" s="246"/>
      <c r="D607" s="246"/>
      <c r="E607" s="246"/>
      <c r="F607" s="246"/>
      <c r="G607" s="246"/>
      <c r="H607" s="246"/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</row>
    <row r="608" spans="1:26" customHeight="1" ht="15.75">
      <c r="A608" s="246"/>
      <c r="B608" s="246"/>
      <c r="C608" s="246"/>
      <c r="D608" s="246"/>
      <c r="E608" s="246"/>
      <c r="F608" s="246"/>
      <c r="G608" s="246"/>
      <c r="H608" s="246"/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</row>
    <row r="609" spans="1:26" customHeight="1" ht="15.75">
      <c r="A609" s="246"/>
      <c r="B609" s="246"/>
      <c r="C609" s="246"/>
      <c r="D609" s="246"/>
      <c r="E609" s="246"/>
      <c r="F609" s="246"/>
      <c r="G609" s="246"/>
      <c r="H609" s="246"/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</row>
    <row r="610" spans="1:26" customHeight="1" ht="15.75">
      <c r="A610" s="246"/>
      <c r="B610" s="246"/>
      <c r="C610" s="246"/>
      <c r="D610" s="246"/>
      <c r="E610" s="246"/>
      <c r="F610" s="246"/>
      <c r="G610" s="246"/>
      <c r="H610" s="246"/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</row>
    <row r="611" spans="1:26" customHeight="1" ht="15.75">
      <c r="A611" s="246"/>
      <c r="B611" s="246"/>
      <c r="C611" s="246"/>
      <c r="D611" s="246"/>
      <c r="E611" s="246"/>
      <c r="F611" s="246"/>
      <c r="G611" s="246"/>
      <c r="H611" s="246"/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</row>
    <row r="612" spans="1:26" customHeight="1" ht="15.75">
      <c r="A612" s="246"/>
      <c r="B612" s="246"/>
      <c r="C612" s="246"/>
      <c r="D612" s="246"/>
      <c r="E612" s="246"/>
      <c r="F612" s="246"/>
      <c r="G612" s="246"/>
      <c r="H612" s="246"/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</row>
    <row r="613" spans="1:26" customHeight="1" ht="15.75">
      <c r="A613" s="246"/>
      <c r="B613" s="246"/>
      <c r="C613" s="246"/>
      <c r="D613" s="246"/>
      <c r="E613" s="246"/>
      <c r="F613" s="246"/>
      <c r="G613" s="246"/>
      <c r="H613" s="246"/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</row>
    <row r="614" spans="1:26" customHeight="1" ht="15.75">
      <c r="A614" s="246"/>
      <c r="B614" s="246"/>
      <c r="C614" s="246"/>
      <c r="D614" s="246"/>
      <c r="E614" s="246"/>
      <c r="F614" s="246"/>
      <c r="G614" s="246"/>
      <c r="H614" s="246"/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</row>
    <row r="615" spans="1:26" customHeight="1" ht="15.75">
      <c r="A615" s="246"/>
      <c r="B615" s="246"/>
      <c r="C615" s="246"/>
      <c r="D615" s="246"/>
      <c r="E615" s="246"/>
      <c r="F615" s="246"/>
      <c r="G615" s="246"/>
      <c r="H615" s="246"/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</row>
    <row r="616" spans="1:26" customHeight="1" ht="15.75">
      <c r="A616" s="246"/>
      <c r="B616" s="246"/>
      <c r="C616" s="246"/>
      <c r="D616" s="246"/>
      <c r="E616" s="246"/>
      <c r="F616" s="246"/>
      <c r="G616" s="246"/>
      <c r="H616" s="246"/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</row>
    <row r="617" spans="1:26" customHeight="1" ht="15.75">
      <c r="A617" s="246"/>
      <c r="B617" s="246"/>
      <c r="C617" s="246"/>
      <c r="D617" s="246"/>
      <c r="E617" s="246"/>
      <c r="F617" s="246"/>
      <c r="G617" s="246"/>
      <c r="H617" s="246"/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</row>
    <row r="618" spans="1:26" customHeight="1" ht="15.75">
      <c r="A618" s="246"/>
      <c r="B618" s="246"/>
      <c r="C618" s="246"/>
      <c r="D618" s="246"/>
      <c r="E618" s="246"/>
      <c r="F618" s="246"/>
      <c r="G618" s="246"/>
      <c r="H618" s="246"/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</row>
    <row r="619" spans="1:26" customHeight="1" ht="15.75">
      <c r="A619" s="246"/>
      <c r="B619" s="246"/>
      <c r="C619" s="246"/>
      <c r="D619" s="246"/>
      <c r="E619" s="246"/>
      <c r="F619" s="246"/>
      <c r="G619" s="246"/>
      <c r="H619" s="246"/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</row>
    <row r="620" spans="1:26" customHeight="1" ht="15.75">
      <c r="A620" s="246"/>
      <c r="B620" s="246"/>
      <c r="C620" s="246"/>
      <c r="D620" s="246"/>
      <c r="E620" s="246"/>
      <c r="F620" s="246"/>
      <c r="G620" s="246"/>
      <c r="H620" s="246"/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</row>
    <row r="621" spans="1:26" customHeight="1" ht="15.75">
      <c r="A621" s="246"/>
      <c r="B621" s="246"/>
      <c r="C621" s="246"/>
      <c r="D621" s="246"/>
      <c r="E621" s="246"/>
      <c r="F621" s="246"/>
      <c r="G621" s="246"/>
      <c r="H621" s="246"/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</row>
    <row r="622" spans="1:26" customHeight="1" ht="15.75">
      <c r="A622" s="246"/>
      <c r="B622" s="246"/>
      <c r="C622" s="246"/>
      <c r="D622" s="246"/>
      <c r="E622" s="246"/>
      <c r="F622" s="246"/>
      <c r="G622" s="246"/>
      <c r="H622" s="246"/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</row>
    <row r="623" spans="1:26" customHeight="1" ht="15.75">
      <c r="A623" s="246"/>
      <c r="B623" s="246"/>
      <c r="C623" s="246"/>
      <c r="D623" s="246"/>
      <c r="E623" s="246"/>
      <c r="F623" s="246"/>
      <c r="G623" s="246"/>
      <c r="H623" s="246"/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</row>
    <row r="624" spans="1:26" customHeight="1" ht="15.75">
      <c r="A624" s="246"/>
      <c r="B624" s="246"/>
      <c r="C624" s="246"/>
      <c r="D624" s="246"/>
      <c r="E624" s="246"/>
      <c r="F624" s="246"/>
      <c r="G624" s="246"/>
      <c r="H624" s="246"/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</row>
    <row r="625" spans="1:26" customHeight="1" ht="15.75">
      <c r="A625" s="246"/>
      <c r="B625" s="246"/>
      <c r="C625" s="246"/>
      <c r="D625" s="246"/>
      <c r="E625" s="246"/>
      <c r="F625" s="246"/>
      <c r="G625" s="246"/>
      <c r="H625" s="246"/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</row>
    <row r="626" spans="1:26" customHeight="1" ht="15.75">
      <c r="A626" s="246"/>
      <c r="B626" s="246"/>
      <c r="C626" s="246"/>
      <c r="D626" s="246"/>
      <c r="E626" s="246"/>
      <c r="F626" s="246"/>
      <c r="G626" s="246"/>
      <c r="H626" s="246"/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</row>
    <row r="627" spans="1:26" customHeight="1" ht="15.75">
      <c r="A627" s="246"/>
      <c r="B627" s="246"/>
      <c r="C627" s="246"/>
      <c r="D627" s="246"/>
      <c r="E627" s="246"/>
      <c r="F627" s="246"/>
      <c r="G627" s="246"/>
      <c r="H627" s="246"/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</row>
    <row r="628" spans="1:26" customHeight="1" ht="15.75">
      <c r="A628" s="246"/>
      <c r="B628" s="246"/>
      <c r="C628" s="246"/>
      <c r="D628" s="246"/>
      <c r="E628" s="246"/>
      <c r="F628" s="246"/>
      <c r="G628" s="246"/>
      <c r="H628" s="246"/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</row>
    <row r="629" spans="1:26" customHeight="1" ht="15.75">
      <c r="A629" s="246"/>
      <c r="B629" s="246"/>
      <c r="C629" s="246"/>
      <c r="D629" s="246"/>
      <c r="E629" s="246"/>
      <c r="F629" s="246"/>
      <c r="G629" s="246"/>
      <c r="H629" s="246"/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</row>
    <row r="630" spans="1:26" customHeight="1" ht="15.75">
      <c r="A630" s="246"/>
      <c r="B630" s="246"/>
      <c r="C630" s="246"/>
      <c r="D630" s="246"/>
      <c r="E630" s="246"/>
      <c r="F630" s="246"/>
      <c r="G630" s="246"/>
      <c r="H630" s="246"/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</row>
    <row r="631" spans="1:26" customHeight="1" ht="15.75">
      <c r="A631" s="246"/>
      <c r="B631" s="246"/>
      <c r="C631" s="246"/>
      <c r="D631" s="246"/>
      <c r="E631" s="246"/>
      <c r="F631" s="246"/>
      <c r="G631" s="246"/>
      <c r="H631" s="246"/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</row>
    <row r="632" spans="1:26" customHeight="1" ht="15.75">
      <c r="A632" s="246"/>
      <c r="B632" s="246"/>
      <c r="C632" s="246"/>
      <c r="D632" s="246"/>
      <c r="E632" s="246"/>
      <c r="F632" s="246"/>
      <c r="G632" s="246"/>
      <c r="H632" s="246"/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</row>
    <row r="633" spans="1:26" customHeight="1" ht="15.75">
      <c r="A633" s="246"/>
      <c r="B633" s="246"/>
      <c r="C633" s="246"/>
      <c r="D633" s="246"/>
      <c r="E633" s="246"/>
      <c r="F633" s="246"/>
      <c r="G633" s="246"/>
      <c r="H633" s="246"/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</row>
    <row r="634" spans="1:26" customHeight="1" ht="15.75">
      <c r="A634" s="246"/>
      <c r="B634" s="246"/>
      <c r="C634" s="246"/>
      <c r="D634" s="246"/>
      <c r="E634" s="246"/>
      <c r="F634" s="246"/>
      <c r="G634" s="246"/>
      <c r="H634" s="246"/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</row>
    <row r="635" spans="1:26" customHeight="1" ht="15.75">
      <c r="A635" s="246"/>
      <c r="B635" s="246"/>
      <c r="C635" s="246"/>
      <c r="D635" s="246"/>
      <c r="E635" s="246"/>
      <c r="F635" s="246"/>
      <c r="G635" s="246"/>
      <c r="H635" s="246"/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</row>
    <row r="636" spans="1:26" customHeight="1" ht="15.75">
      <c r="A636" s="246"/>
      <c r="B636" s="246"/>
      <c r="C636" s="246"/>
      <c r="D636" s="246"/>
      <c r="E636" s="246"/>
      <c r="F636" s="246"/>
      <c r="G636" s="246"/>
      <c r="H636" s="246"/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</row>
    <row r="637" spans="1:26" customHeight="1" ht="15.75">
      <c r="A637" s="246"/>
      <c r="B637" s="246"/>
      <c r="C637" s="246"/>
      <c r="D637" s="246"/>
      <c r="E637" s="246"/>
      <c r="F637" s="246"/>
      <c r="G637" s="246"/>
      <c r="H637" s="246"/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</row>
    <row r="638" spans="1:26" customHeight="1" ht="15.75">
      <c r="A638" s="246"/>
      <c r="B638" s="246"/>
      <c r="C638" s="246"/>
      <c r="D638" s="246"/>
      <c r="E638" s="246"/>
      <c r="F638" s="246"/>
      <c r="G638" s="246"/>
      <c r="H638" s="246"/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</row>
    <row r="639" spans="1:26" customHeight="1" ht="15.75">
      <c r="A639" s="246"/>
      <c r="B639" s="246"/>
      <c r="C639" s="246"/>
      <c r="D639" s="246"/>
      <c r="E639" s="246"/>
      <c r="F639" s="246"/>
      <c r="G639" s="246"/>
      <c r="H639" s="246"/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</row>
    <row r="640" spans="1:26" customHeight="1" ht="15.75">
      <c r="A640" s="246"/>
      <c r="B640" s="246"/>
      <c r="C640" s="246"/>
      <c r="D640" s="246"/>
      <c r="E640" s="246"/>
      <c r="F640" s="246"/>
      <c r="G640" s="246"/>
      <c r="H640" s="246"/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</row>
    <row r="641" spans="1:26" customHeight="1" ht="15.75">
      <c r="A641" s="246"/>
      <c r="B641" s="246"/>
      <c r="C641" s="246"/>
      <c r="D641" s="246"/>
      <c r="E641" s="246"/>
      <c r="F641" s="246"/>
      <c r="G641" s="246"/>
      <c r="H641" s="246"/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</row>
    <row r="642" spans="1:26" customHeight="1" ht="15.75">
      <c r="A642" s="246"/>
      <c r="B642" s="246"/>
      <c r="C642" s="246"/>
      <c r="D642" s="246"/>
      <c r="E642" s="246"/>
      <c r="F642" s="246"/>
      <c r="G642" s="246"/>
      <c r="H642" s="246"/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</row>
    <row r="643" spans="1:26" customHeight="1" ht="15.75">
      <c r="A643" s="246"/>
      <c r="B643" s="246"/>
      <c r="C643" s="246"/>
      <c r="D643" s="246"/>
      <c r="E643" s="246"/>
      <c r="F643" s="246"/>
      <c r="G643" s="246"/>
      <c r="H643" s="246"/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</row>
    <row r="644" spans="1:26" customHeight="1" ht="15.75">
      <c r="A644" s="246"/>
      <c r="B644" s="246"/>
      <c r="C644" s="246"/>
      <c r="D644" s="246"/>
      <c r="E644" s="246"/>
      <c r="F644" s="246"/>
      <c r="G644" s="246"/>
      <c r="H644" s="246"/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</row>
    <row r="645" spans="1:26" customHeight="1" ht="15.75">
      <c r="A645" s="246"/>
      <c r="B645" s="246"/>
      <c r="C645" s="246"/>
      <c r="D645" s="246"/>
      <c r="E645" s="246"/>
      <c r="F645" s="246"/>
      <c r="G645" s="246"/>
      <c r="H645" s="246"/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</row>
    <row r="646" spans="1:26" customHeight="1" ht="15.75">
      <c r="A646" s="246"/>
      <c r="B646" s="246"/>
      <c r="C646" s="246"/>
      <c r="D646" s="246"/>
      <c r="E646" s="246"/>
      <c r="F646" s="246"/>
      <c r="G646" s="246"/>
      <c r="H646" s="246"/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</row>
    <row r="647" spans="1:26" customHeight="1" ht="15.75">
      <c r="A647" s="246"/>
      <c r="B647" s="246"/>
      <c r="C647" s="246"/>
      <c r="D647" s="246"/>
      <c r="E647" s="246"/>
      <c r="F647" s="246"/>
      <c r="G647" s="246"/>
      <c r="H647" s="246"/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</row>
    <row r="648" spans="1:26" customHeight="1" ht="15.75">
      <c r="A648" s="246"/>
      <c r="B648" s="246"/>
      <c r="C648" s="246"/>
      <c r="D648" s="246"/>
      <c r="E648" s="246"/>
      <c r="F648" s="246"/>
      <c r="G648" s="246"/>
      <c r="H648" s="246"/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</row>
    <row r="649" spans="1:26" customHeight="1" ht="15.75">
      <c r="A649" s="246"/>
      <c r="B649" s="246"/>
      <c r="C649" s="246"/>
      <c r="D649" s="246"/>
      <c r="E649" s="246"/>
      <c r="F649" s="246"/>
      <c r="G649" s="246"/>
      <c r="H649" s="246"/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</row>
    <row r="650" spans="1:26" customHeight="1" ht="15.75">
      <c r="A650" s="246"/>
      <c r="B650" s="246"/>
      <c r="C650" s="246"/>
      <c r="D650" s="246"/>
      <c r="E650" s="246"/>
      <c r="F650" s="246"/>
      <c r="G650" s="246"/>
      <c r="H650" s="246"/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</row>
    <row r="651" spans="1:26" customHeight="1" ht="15.75">
      <c r="A651" s="246"/>
      <c r="B651" s="246"/>
      <c r="C651" s="246"/>
      <c r="D651" s="246"/>
      <c r="E651" s="246"/>
      <c r="F651" s="246"/>
      <c r="G651" s="246"/>
      <c r="H651" s="246"/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</row>
    <row r="652" spans="1:26" customHeight="1" ht="15.75">
      <c r="A652" s="246"/>
      <c r="B652" s="246"/>
      <c r="C652" s="246"/>
      <c r="D652" s="246"/>
      <c r="E652" s="246"/>
      <c r="F652" s="246"/>
      <c r="G652" s="246"/>
      <c r="H652" s="246"/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</row>
    <row r="653" spans="1:26" customHeight="1" ht="15.75">
      <c r="A653" s="246"/>
      <c r="B653" s="246"/>
      <c r="C653" s="246"/>
      <c r="D653" s="246"/>
      <c r="E653" s="246"/>
      <c r="F653" s="246"/>
      <c r="G653" s="246"/>
      <c r="H653" s="246"/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</row>
    <row r="654" spans="1:26" customHeight="1" ht="15.75">
      <c r="A654" s="246"/>
      <c r="B654" s="246"/>
      <c r="C654" s="246"/>
      <c r="D654" s="246"/>
      <c r="E654" s="246"/>
      <c r="F654" s="246"/>
      <c r="G654" s="246"/>
      <c r="H654" s="246"/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</row>
    <row r="655" spans="1:26" customHeight="1" ht="15.75">
      <c r="A655" s="246"/>
      <c r="B655" s="246"/>
      <c r="C655" s="246"/>
      <c r="D655" s="246"/>
      <c r="E655" s="246"/>
      <c r="F655" s="246"/>
      <c r="G655" s="246"/>
      <c r="H655" s="246"/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</row>
    <row r="656" spans="1:26" customHeight="1" ht="15.75">
      <c r="A656" s="246"/>
      <c r="B656" s="246"/>
      <c r="C656" s="246"/>
      <c r="D656" s="246"/>
      <c r="E656" s="246"/>
      <c r="F656" s="246"/>
      <c r="G656" s="246"/>
      <c r="H656" s="246"/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</row>
    <row r="657" spans="1:26" customHeight="1" ht="15.75">
      <c r="A657" s="246"/>
      <c r="B657" s="246"/>
      <c r="C657" s="246"/>
      <c r="D657" s="246"/>
      <c r="E657" s="246"/>
      <c r="F657" s="246"/>
      <c r="G657" s="246"/>
      <c r="H657" s="246"/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</row>
    <row r="658" spans="1:26" customHeight="1" ht="15.75">
      <c r="A658" s="246"/>
      <c r="B658" s="246"/>
      <c r="C658" s="246"/>
      <c r="D658" s="246"/>
      <c r="E658" s="246"/>
      <c r="F658" s="246"/>
      <c r="G658" s="246"/>
      <c r="H658" s="246"/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</row>
    <row r="659" spans="1:26" customHeight="1" ht="15.75">
      <c r="A659" s="246"/>
      <c r="B659" s="246"/>
      <c r="C659" s="246"/>
      <c r="D659" s="246"/>
      <c r="E659" s="246"/>
      <c r="F659" s="246"/>
      <c r="G659" s="246"/>
      <c r="H659" s="246"/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</row>
    <row r="660" spans="1:26" customHeight="1" ht="15.75">
      <c r="A660" s="246"/>
      <c r="B660" s="246"/>
      <c r="C660" s="246"/>
      <c r="D660" s="246"/>
      <c r="E660" s="246"/>
      <c r="F660" s="246"/>
      <c r="G660" s="246"/>
      <c r="H660" s="246"/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</row>
    <row r="661" spans="1:26" customHeight="1" ht="15.75">
      <c r="A661" s="246"/>
      <c r="B661" s="246"/>
      <c r="C661" s="246"/>
      <c r="D661" s="246"/>
      <c r="E661" s="246"/>
      <c r="F661" s="246"/>
      <c r="G661" s="246"/>
      <c r="H661" s="246"/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</row>
    <row r="662" spans="1:26" customHeight="1" ht="15.75">
      <c r="A662" s="246"/>
      <c r="B662" s="246"/>
      <c r="C662" s="246"/>
      <c r="D662" s="246"/>
      <c r="E662" s="246"/>
      <c r="F662" s="246"/>
      <c r="G662" s="246"/>
      <c r="H662" s="246"/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</row>
    <row r="663" spans="1:26" customHeight="1" ht="15.75">
      <c r="A663" s="246"/>
      <c r="B663" s="246"/>
      <c r="C663" s="246"/>
      <c r="D663" s="246"/>
      <c r="E663" s="246"/>
      <c r="F663" s="246"/>
      <c r="G663" s="246"/>
      <c r="H663" s="246"/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</row>
    <row r="664" spans="1:26" customHeight="1" ht="15.75">
      <c r="A664" s="246"/>
      <c r="B664" s="246"/>
      <c r="C664" s="246"/>
      <c r="D664" s="246"/>
      <c r="E664" s="246"/>
      <c r="F664" s="246"/>
      <c r="G664" s="246"/>
      <c r="H664" s="246"/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</row>
    <row r="665" spans="1:26" customHeight="1" ht="15.75">
      <c r="A665" s="246"/>
      <c r="B665" s="246"/>
      <c r="C665" s="246"/>
      <c r="D665" s="246"/>
      <c r="E665" s="246"/>
      <c r="F665" s="246"/>
      <c r="G665" s="246"/>
      <c r="H665" s="246"/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</row>
    <row r="666" spans="1:26" customHeight="1" ht="15.75">
      <c r="A666" s="246"/>
      <c r="B666" s="246"/>
      <c r="C666" s="246"/>
      <c r="D666" s="246"/>
      <c r="E666" s="246"/>
      <c r="F666" s="246"/>
      <c r="G666" s="246"/>
      <c r="H666" s="246"/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</row>
    <row r="667" spans="1:26" customHeight="1" ht="15.75">
      <c r="A667" s="246"/>
      <c r="B667" s="246"/>
      <c r="C667" s="246"/>
      <c r="D667" s="246"/>
      <c r="E667" s="246"/>
      <c r="F667" s="246"/>
      <c r="G667" s="246"/>
      <c r="H667" s="246"/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</row>
    <row r="668" spans="1:26" customHeight="1" ht="15.75">
      <c r="A668" s="246"/>
      <c r="B668" s="246"/>
      <c r="C668" s="246"/>
      <c r="D668" s="246"/>
      <c r="E668" s="246"/>
      <c r="F668" s="246"/>
      <c r="G668" s="246"/>
      <c r="H668" s="246"/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</row>
    <row r="669" spans="1:26" customHeight="1" ht="15.75">
      <c r="A669" s="246"/>
      <c r="B669" s="246"/>
      <c r="C669" s="246"/>
      <c r="D669" s="246"/>
      <c r="E669" s="246"/>
      <c r="F669" s="246"/>
      <c r="G669" s="246"/>
      <c r="H669" s="246"/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</row>
    <row r="670" spans="1:26" customHeight="1" ht="15.75">
      <c r="A670" s="246"/>
      <c r="B670" s="246"/>
      <c r="C670" s="246"/>
      <c r="D670" s="246"/>
      <c r="E670" s="246"/>
      <c r="F670" s="246"/>
      <c r="G670" s="246"/>
      <c r="H670" s="246"/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</row>
    <row r="671" spans="1:26" customHeight="1" ht="15.75">
      <c r="A671" s="246"/>
      <c r="B671" s="246"/>
      <c r="C671" s="246"/>
      <c r="D671" s="246"/>
      <c r="E671" s="246"/>
      <c r="F671" s="246"/>
      <c r="G671" s="246"/>
      <c r="H671" s="246"/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</row>
    <row r="672" spans="1:26" customHeight="1" ht="15.75">
      <c r="A672" s="246"/>
      <c r="B672" s="246"/>
      <c r="C672" s="246"/>
      <c r="D672" s="246"/>
      <c r="E672" s="246"/>
      <c r="F672" s="246"/>
      <c r="G672" s="246"/>
      <c r="H672" s="246"/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</row>
    <row r="673" spans="1:26" customHeight="1" ht="15.75">
      <c r="A673" s="246"/>
      <c r="B673" s="246"/>
      <c r="C673" s="246"/>
      <c r="D673" s="246"/>
      <c r="E673" s="246"/>
      <c r="F673" s="246"/>
      <c r="G673" s="246"/>
      <c r="H673" s="246"/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</row>
    <row r="674" spans="1:26" customHeight="1" ht="15.75">
      <c r="A674" s="246"/>
      <c r="B674" s="246"/>
      <c r="C674" s="246"/>
      <c r="D674" s="246"/>
      <c r="E674" s="246"/>
      <c r="F674" s="246"/>
      <c r="G674" s="246"/>
      <c r="H674" s="246"/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</row>
    <row r="675" spans="1:26" customHeight="1" ht="15.75">
      <c r="A675" s="246"/>
      <c r="B675" s="246"/>
      <c r="C675" s="246"/>
      <c r="D675" s="246"/>
      <c r="E675" s="246"/>
      <c r="F675" s="246"/>
      <c r="G675" s="246"/>
      <c r="H675" s="246"/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</row>
    <row r="676" spans="1:26" customHeight="1" ht="15.75">
      <c r="A676" s="246"/>
      <c r="B676" s="246"/>
      <c r="C676" s="246"/>
      <c r="D676" s="246"/>
      <c r="E676" s="246"/>
      <c r="F676" s="246"/>
      <c r="G676" s="246"/>
      <c r="H676" s="246"/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</row>
    <row r="677" spans="1:26" customHeight="1" ht="15.75">
      <c r="A677" s="246"/>
      <c r="B677" s="246"/>
      <c r="C677" s="246"/>
      <c r="D677" s="246"/>
      <c r="E677" s="246"/>
      <c r="F677" s="246"/>
      <c r="G677" s="246"/>
      <c r="H677" s="246"/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</row>
    <row r="678" spans="1:26" customHeight="1" ht="15.75">
      <c r="A678" s="246"/>
      <c r="B678" s="246"/>
      <c r="C678" s="246"/>
      <c r="D678" s="246"/>
      <c r="E678" s="246"/>
      <c r="F678" s="246"/>
      <c r="G678" s="246"/>
      <c r="H678" s="246"/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</row>
    <row r="679" spans="1:26" customHeight="1" ht="15.75">
      <c r="A679" s="246"/>
      <c r="B679" s="246"/>
      <c r="C679" s="246"/>
      <c r="D679" s="246"/>
      <c r="E679" s="246"/>
      <c r="F679" s="246"/>
      <c r="G679" s="246"/>
      <c r="H679" s="246"/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</row>
    <row r="680" spans="1:26" customHeight="1" ht="15.75">
      <c r="A680" s="246"/>
      <c r="B680" s="246"/>
      <c r="C680" s="246"/>
      <c r="D680" s="246"/>
      <c r="E680" s="246"/>
      <c r="F680" s="246"/>
      <c r="G680" s="246"/>
      <c r="H680" s="246"/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</row>
    <row r="681" spans="1:26" customHeight="1" ht="15.75">
      <c r="A681" s="246"/>
      <c r="B681" s="246"/>
      <c r="C681" s="246"/>
      <c r="D681" s="246"/>
      <c r="E681" s="246"/>
      <c r="F681" s="246"/>
      <c r="G681" s="246"/>
      <c r="H681" s="246"/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</row>
    <row r="682" spans="1:26" customHeight="1" ht="15.75">
      <c r="A682" s="246"/>
      <c r="B682" s="246"/>
      <c r="C682" s="246"/>
      <c r="D682" s="246"/>
      <c r="E682" s="246"/>
      <c r="F682" s="246"/>
      <c r="G682" s="246"/>
      <c r="H682" s="246"/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</row>
    <row r="683" spans="1:26" customHeight="1" ht="15.75">
      <c r="A683" s="246"/>
      <c r="B683" s="246"/>
      <c r="C683" s="246"/>
      <c r="D683" s="246"/>
      <c r="E683" s="246"/>
      <c r="F683" s="246"/>
      <c r="G683" s="246"/>
      <c r="H683" s="246"/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</row>
    <row r="684" spans="1:26" customHeight="1" ht="15.75">
      <c r="A684" s="246"/>
      <c r="B684" s="246"/>
      <c r="C684" s="246"/>
      <c r="D684" s="246"/>
      <c r="E684" s="246"/>
      <c r="F684" s="246"/>
      <c r="G684" s="246"/>
      <c r="H684" s="246"/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</row>
    <row r="685" spans="1:26" customHeight="1" ht="15.75">
      <c r="A685" s="246"/>
      <c r="B685" s="246"/>
      <c r="C685" s="246"/>
      <c r="D685" s="246"/>
      <c r="E685" s="246"/>
      <c r="F685" s="246"/>
      <c r="G685" s="246"/>
      <c r="H685" s="246"/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</row>
    <row r="686" spans="1:26" customHeight="1" ht="15.75">
      <c r="A686" s="246"/>
      <c r="B686" s="246"/>
      <c r="C686" s="246"/>
      <c r="D686" s="246"/>
      <c r="E686" s="246"/>
      <c r="F686" s="246"/>
      <c r="G686" s="246"/>
      <c r="H686" s="246"/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</row>
    <row r="687" spans="1:26" customHeight="1" ht="15.75">
      <c r="A687" s="246"/>
      <c r="B687" s="246"/>
      <c r="C687" s="246"/>
      <c r="D687" s="246"/>
      <c r="E687" s="246"/>
      <c r="F687" s="246"/>
      <c r="G687" s="246"/>
      <c r="H687" s="246"/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</row>
    <row r="688" spans="1:26" customHeight="1" ht="15.75">
      <c r="A688" s="246"/>
      <c r="B688" s="246"/>
      <c r="C688" s="246"/>
      <c r="D688" s="246"/>
      <c r="E688" s="246"/>
      <c r="F688" s="246"/>
      <c r="G688" s="246"/>
      <c r="H688" s="246"/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</row>
    <row r="689" spans="1:26" customHeight="1" ht="15.75">
      <c r="A689" s="246"/>
      <c r="B689" s="246"/>
      <c r="C689" s="246"/>
      <c r="D689" s="246"/>
      <c r="E689" s="246"/>
      <c r="F689" s="246"/>
      <c r="G689" s="246"/>
      <c r="H689" s="246"/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</row>
    <row r="690" spans="1:26" customHeight="1" ht="15.75">
      <c r="A690" s="246"/>
      <c r="B690" s="246"/>
      <c r="C690" s="246"/>
      <c r="D690" s="246"/>
      <c r="E690" s="246"/>
      <c r="F690" s="246"/>
      <c r="G690" s="246"/>
      <c r="H690" s="246"/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</row>
    <row r="691" spans="1:26" customHeight="1" ht="15.75">
      <c r="A691" s="246"/>
      <c r="B691" s="246"/>
      <c r="C691" s="246"/>
      <c r="D691" s="246"/>
      <c r="E691" s="246"/>
      <c r="F691" s="246"/>
      <c r="G691" s="246"/>
      <c r="H691" s="246"/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</row>
    <row r="692" spans="1:26" customHeight="1" ht="15.75">
      <c r="A692" s="246"/>
      <c r="B692" s="246"/>
      <c r="C692" s="246"/>
      <c r="D692" s="246"/>
      <c r="E692" s="246"/>
      <c r="F692" s="246"/>
      <c r="G692" s="246"/>
      <c r="H692" s="246"/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</row>
    <row r="693" spans="1:26" customHeight="1" ht="15.75">
      <c r="A693" s="246"/>
      <c r="B693" s="246"/>
      <c r="C693" s="246"/>
      <c r="D693" s="246"/>
      <c r="E693" s="246"/>
      <c r="F693" s="246"/>
      <c r="G693" s="246"/>
      <c r="H693" s="246"/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</row>
    <row r="694" spans="1:26" customHeight="1" ht="15.75">
      <c r="A694" s="246"/>
      <c r="B694" s="246"/>
      <c r="C694" s="246"/>
      <c r="D694" s="246"/>
      <c r="E694" s="246"/>
      <c r="F694" s="246"/>
      <c r="G694" s="246"/>
      <c r="H694" s="246"/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</row>
    <row r="695" spans="1:26" customHeight="1" ht="15.75">
      <c r="A695" s="246"/>
      <c r="B695" s="246"/>
      <c r="C695" s="246"/>
      <c r="D695" s="246"/>
      <c r="E695" s="246"/>
      <c r="F695" s="246"/>
      <c r="G695" s="246"/>
      <c r="H695" s="246"/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</row>
    <row r="696" spans="1:26" customHeight="1" ht="15.75">
      <c r="A696" s="246"/>
      <c r="B696" s="246"/>
      <c r="C696" s="246"/>
      <c r="D696" s="246"/>
      <c r="E696" s="246"/>
      <c r="F696" s="246"/>
      <c r="G696" s="246"/>
      <c r="H696" s="246"/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</row>
    <row r="697" spans="1:26" customHeight="1" ht="15.75">
      <c r="A697" s="246"/>
      <c r="B697" s="246"/>
      <c r="C697" s="246"/>
      <c r="D697" s="246"/>
      <c r="E697" s="246"/>
      <c r="F697" s="246"/>
      <c r="G697" s="246"/>
      <c r="H697" s="246"/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</row>
    <row r="698" spans="1:26" customHeight="1" ht="15.75">
      <c r="A698" s="246"/>
      <c r="B698" s="246"/>
      <c r="C698" s="246"/>
      <c r="D698" s="246"/>
      <c r="E698" s="246"/>
      <c r="F698" s="246"/>
      <c r="G698" s="246"/>
      <c r="H698" s="246"/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</row>
    <row r="699" spans="1:26" customHeight="1" ht="15.75">
      <c r="A699" s="246"/>
      <c r="B699" s="246"/>
      <c r="C699" s="246"/>
      <c r="D699" s="246"/>
      <c r="E699" s="246"/>
      <c r="F699" s="246"/>
      <c r="G699" s="246"/>
      <c r="H699" s="246"/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</row>
    <row r="700" spans="1:26" customHeight="1" ht="15.75">
      <c r="A700" s="246"/>
      <c r="B700" s="246"/>
      <c r="C700" s="246"/>
      <c r="D700" s="246"/>
      <c r="E700" s="246"/>
      <c r="F700" s="246"/>
      <c r="G700" s="246"/>
      <c r="H700" s="246"/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</row>
    <row r="701" spans="1:26" customHeight="1" ht="15.75">
      <c r="A701" s="246"/>
      <c r="B701" s="246"/>
      <c r="C701" s="246"/>
      <c r="D701" s="246"/>
      <c r="E701" s="246"/>
      <c r="F701" s="246"/>
      <c r="G701" s="246"/>
      <c r="H701" s="246"/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</row>
    <row r="702" spans="1:26" customHeight="1" ht="15.75">
      <c r="A702" s="246"/>
      <c r="B702" s="246"/>
      <c r="C702" s="246"/>
      <c r="D702" s="246"/>
      <c r="E702" s="246"/>
      <c r="F702" s="246"/>
      <c r="G702" s="246"/>
      <c r="H702" s="246"/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</row>
    <row r="703" spans="1:26" customHeight="1" ht="15.75">
      <c r="A703" s="246"/>
      <c r="B703" s="246"/>
      <c r="C703" s="246"/>
      <c r="D703" s="246"/>
      <c r="E703" s="246"/>
      <c r="F703" s="246"/>
      <c r="G703" s="246"/>
      <c r="H703" s="246"/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</row>
    <row r="704" spans="1:26" customHeight="1" ht="15.75">
      <c r="A704" s="246"/>
      <c r="B704" s="246"/>
      <c r="C704" s="246"/>
      <c r="D704" s="246"/>
      <c r="E704" s="246"/>
      <c r="F704" s="246"/>
      <c r="G704" s="246"/>
      <c r="H704" s="246"/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</row>
    <row r="705" spans="1:26" customHeight="1" ht="15.75">
      <c r="A705" s="246"/>
      <c r="B705" s="246"/>
      <c r="C705" s="246"/>
      <c r="D705" s="246"/>
      <c r="E705" s="246"/>
      <c r="F705" s="246"/>
      <c r="G705" s="246"/>
      <c r="H705" s="246"/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</row>
    <row r="706" spans="1:26" customHeight="1" ht="15.75">
      <c r="A706" s="246"/>
      <c r="B706" s="246"/>
      <c r="C706" s="246"/>
      <c r="D706" s="246"/>
      <c r="E706" s="246"/>
      <c r="F706" s="246"/>
      <c r="G706" s="246"/>
      <c r="H706" s="246"/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</row>
    <row r="707" spans="1:26" customHeight="1" ht="15.75">
      <c r="A707" s="246"/>
      <c r="B707" s="246"/>
      <c r="C707" s="246"/>
      <c r="D707" s="246"/>
      <c r="E707" s="246"/>
      <c r="F707" s="246"/>
      <c r="G707" s="246"/>
      <c r="H707" s="246"/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</row>
    <row r="708" spans="1:26" customHeight="1" ht="15.75">
      <c r="A708" s="246"/>
      <c r="B708" s="246"/>
      <c r="C708" s="246"/>
      <c r="D708" s="246"/>
      <c r="E708" s="246"/>
      <c r="F708" s="246"/>
      <c r="G708" s="246"/>
      <c r="H708" s="246"/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</row>
    <row r="709" spans="1:26" customHeight="1" ht="15.75">
      <c r="A709" s="246"/>
      <c r="B709" s="246"/>
      <c r="C709" s="246"/>
      <c r="D709" s="246"/>
      <c r="E709" s="246"/>
      <c r="F709" s="246"/>
      <c r="G709" s="246"/>
      <c r="H709" s="246"/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</row>
    <row r="710" spans="1:26" customHeight="1" ht="15.75">
      <c r="A710" s="246"/>
      <c r="B710" s="246"/>
      <c r="C710" s="246"/>
      <c r="D710" s="246"/>
      <c r="E710" s="246"/>
      <c r="F710" s="246"/>
      <c r="G710" s="246"/>
      <c r="H710" s="246"/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</row>
    <row r="711" spans="1:26" customHeight="1" ht="15.75">
      <c r="A711" s="246"/>
      <c r="B711" s="246"/>
      <c r="C711" s="246"/>
      <c r="D711" s="246"/>
      <c r="E711" s="246"/>
      <c r="F711" s="246"/>
      <c r="G711" s="246"/>
      <c r="H711" s="246"/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</row>
    <row r="712" spans="1:26" customHeight="1" ht="15.75">
      <c r="A712" s="246"/>
      <c r="B712" s="246"/>
      <c r="C712" s="246"/>
      <c r="D712" s="246"/>
      <c r="E712" s="246"/>
      <c r="F712" s="246"/>
      <c r="G712" s="246"/>
      <c r="H712" s="246"/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</row>
    <row r="713" spans="1:26" customHeight="1" ht="15.75">
      <c r="A713" s="246"/>
      <c r="B713" s="246"/>
      <c r="C713" s="246"/>
      <c r="D713" s="246"/>
      <c r="E713" s="246"/>
      <c r="F713" s="246"/>
      <c r="G713" s="246"/>
      <c r="H713" s="246"/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</row>
    <row r="714" spans="1:26" customHeight="1" ht="15.75">
      <c r="A714" s="246"/>
      <c r="B714" s="246"/>
      <c r="C714" s="246"/>
      <c r="D714" s="246"/>
      <c r="E714" s="246"/>
      <c r="F714" s="246"/>
      <c r="G714" s="246"/>
      <c r="H714" s="246"/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</row>
    <row r="715" spans="1:26" customHeight="1" ht="15.75">
      <c r="A715" s="246"/>
      <c r="B715" s="246"/>
      <c r="C715" s="246"/>
      <c r="D715" s="246"/>
      <c r="E715" s="246"/>
      <c r="F715" s="246"/>
      <c r="G715" s="246"/>
      <c r="H715" s="246"/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</row>
    <row r="716" spans="1:26" customHeight="1" ht="15.75">
      <c r="A716" s="246"/>
      <c r="B716" s="246"/>
      <c r="C716" s="246"/>
      <c r="D716" s="246"/>
      <c r="E716" s="246"/>
      <c r="F716" s="246"/>
      <c r="G716" s="246"/>
      <c r="H716" s="246"/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</row>
    <row r="717" spans="1:26" customHeight="1" ht="15.75">
      <c r="A717" s="246"/>
      <c r="B717" s="246"/>
      <c r="C717" s="246"/>
      <c r="D717" s="246"/>
      <c r="E717" s="246"/>
      <c r="F717" s="246"/>
      <c r="G717" s="246"/>
      <c r="H717" s="246"/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</row>
    <row r="718" spans="1:26" customHeight="1" ht="15.75">
      <c r="A718" s="246"/>
      <c r="B718" s="246"/>
      <c r="C718" s="246"/>
      <c r="D718" s="246"/>
      <c r="E718" s="246"/>
      <c r="F718" s="246"/>
      <c r="G718" s="246"/>
      <c r="H718" s="246"/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</row>
    <row r="719" spans="1:26" customHeight="1" ht="15.75">
      <c r="A719" s="246"/>
      <c r="B719" s="246"/>
      <c r="C719" s="246"/>
      <c r="D719" s="246"/>
      <c r="E719" s="246"/>
      <c r="F719" s="246"/>
      <c r="G719" s="246"/>
      <c r="H719" s="246"/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</row>
    <row r="720" spans="1:26" customHeight="1" ht="15.75">
      <c r="A720" s="246"/>
      <c r="B720" s="246"/>
      <c r="C720" s="246"/>
      <c r="D720" s="246"/>
      <c r="E720" s="246"/>
      <c r="F720" s="246"/>
      <c r="G720" s="246"/>
      <c r="H720" s="246"/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</row>
    <row r="721" spans="1:26" customHeight="1" ht="15.75">
      <c r="A721" s="246"/>
      <c r="B721" s="246"/>
      <c r="C721" s="246"/>
      <c r="D721" s="246"/>
      <c r="E721" s="246"/>
      <c r="F721" s="246"/>
      <c r="G721" s="246"/>
      <c r="H721" s="246"/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</row>
    <row r="722" spans="1:26" customHeight="1" ht="15.75">
      <c r="A722" s="246"/>
      <c r="B722" s="246"/>
      <c r="C722" s="246"/>
      <c r="D722" s="246"/>
      <c r="E722" s="246"/>
      <c r="F722" s="246"/>
      <c r="G722" s="246"/>
      <c r="H722" s="246"/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</row>
    <row r="723" spans="1:26" customHeight="1" ht="15.75">
      <c r="A723" s="246"/>
      <c r="B723" s="246"/>
      <c r="C723" s="246"/>
      <c r="D723" s="246"/>
      <c r="E723" s="246"/>
      <c r="F723" s="246"/>
      <c r="G723" s="246"/>
      <c r="H723" s="246"/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</row>
    <row r="724" spans="1:26" customHeight="1" ht="15.75">
      <c r="A724" s="246"/>
      <c r="B724" s="246"/>
      <c r="C724" s="246"/>
      <c r="D724" s="246"/>
      <c r="E724" s="246"/>
      <c r="F724" s="246"/>
      <c r="G724" s="246"/>
      <c r="H724" s="246"/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</row>
    <row r="725" spans="1:26" customHeight="1" ht="15.75">
      <c r="A725" s="246"/>
      <c r="B725" s="246"/>
      <c r="C725" s="246"/>
      <c r="D725" s="246"/>
      <c r="E725" s="246"/>
      <c r="F725" s="246"/>
      <c r="G725" s="246"/>
      <c r="H725" s="246"/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</row>
    <row r="726" spans="1:26" customHeight="1" ht="15.75">
      <c r="A726" s="246"/>
      <c r="B726" s="246"/>
      <c r="C726" s="246"/>
      <c r="D726" s="246"/>
      <c r="E726" s="246"/>
      <c r="F726" s="246"/>
      <c r="G726" s="246"/>
      <c r="H726" s="246"/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</row>
    <row r="727" spans="1:26" customHeight="1" ht="15.75">
      <c r="A727" s="246"/>
      <c r="B727" s="246"/>
      <c r="C727" s="246"/>
      <c r="D727" s="246"/>
      <c r="E727" s="246"/>
      <c r="F727" s="246"/>
      <c r="G727" s="246"/>
      <c r="H727" s="246"/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</row>
    <row r="728" spans="1:26" customHeight="1" ht="15.75">
      <c r="A728" s="246"/>
      <c r="B728" s="246"/>
      <c r="C728" s="246"/>
      <c r="D728" s="246"/>
      <c r="E728" s="246"/>
      <c r="F728" s="246"/>
      <c r="G728" s="246"/>
      <c r="H728" s="246"/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</row>
    <row r="729" spans="1:26" customHeight="1" ht="15.75">
      <c r="A729" s="246"/>
      <c r="B729" s="246"/>
      <c r="C729" s="246"/>
      <c r="D729" s="246"/>
      <c r="E729" s="246"/>
      <c r="F729" s="246"/>
      <c r="G729" s="246"/>
      <c r="H729" s="246"/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</row>
    <row r="730" spans="1:26" customHeight="1" ht="15.75">
      <c r="A730" s="246"/>
      <c r="B730" s="246"/>
      <c r="C730" s="246"/>
      <c r="D730" s="246"/>
      <c r="E730" s="246"/>
      <c r="F730" s="246"/>
      <c r="G730" s="246"/>
      <c r="H730" s="246"/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</row>
    <row r="731" spans="1:26" customHeight="1" ht="15.75">
      <c r="A731" s="246"/>
      <c r="B731" s="246"/>
      <c r="C731" s="246"/>
      <c r="D731" s="246"/>
      <c r="E731" s="246"/>
      <c r="F731" s="246"/>
      <c r="G731" s="246"/>
      <c r="H731" s="246"/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</row>
    <row r="732" spans="1:26" customHeight="1" ht="15.75">
      <c r="A732" s="246"/>
      <c r="B732" s="246"/>
      <c r="C732" s="246"/>
      <c r="D732" s="246"/>
      <c r="E732" s="246"/>
      <c r="F732" s="246"/>
      <c r="G732" s="246"/>
      <c r="H732" s="246"/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</row>
    <row r="733" spans="1:26" customHeight="1" ht="15.75">
      <c r="A733" s="246"/>
      <c r="B733" s="246"/>
      <c r="C733" s="246"/>
      <c r="D733" s="246"/>
      <c r="E733" s="246"/>
      <c r="F733" s="246"/>
      <c r="G733" s="246"/>
      <c r="H733" s="246"/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</row>
    <row r="734" spans="1:26" customHeight="1" ht="15.75">
      <c r="A734" s="246"/>
      <c r="B734" s="246"/>
      <c r="C734" s="246"/>
      <c r="D734" s="246"/>
      <c r="E734" s="246"/>
      <c r="F734" s="246"/>
      <c r="G734" s="246"/>
      <c r="H734" s="246"/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</row>
    <row r="735" spans="1:26" customHeight="1" ht="15.75">
      <c r="A735" s="246"/>
      <c r="B735" s="246"/>
      <c r="C735" s="246"/>
      <c r="D735" s="246"/>
      <c r="E735" s="246"/>
      <c r="F735" s="246"/>
      <c r="G735" s="246"/>
      <c r="H735" s="246"/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</row>
    <row r="736" spans="1:26" customHeight="1" ht="15.75">
      <c r="A736" s="246"/>
      <c r="B736" s="246"/>
      <c r="C736" s="246"/>
      <c r="D736" s="246"/>
      <c r="E736" s="246"/>
      <c r="F736" s="246"/>
      <c r="G736" s="246"/>
      <c r="H736" s="246"/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</row>
    <row r="737" spans="1:26" customHeight="1" ht="15.75">
      <c r="A737" s="246"/>
      <c r="B737" s="246"/>
      <c r="C737" s="246"/>
      <c r="D737" s="246"/>
      <c r="E737" s="246"/>
      <c r="F737" s="246"/>
      <c r="G737" s="246"/>
      <c r="H737" s="246"/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</row>
    <row r="738" spans="1:26" customHeight="1" ht="15.75">
      <c r="A738" s="246"/>
      <c r="B738" s="246"/>
      <c r="C738" s="246"/>
      <c r="D738" s="246"/>
      <c r="E738" s="246"/>
      <c r="F738" s="246"/>
      <c r="G738" s="246"/>
      <c r="H738" s="246"/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</row>
    <row r="739" spans="1:26" customHeight="1" ht="15.75">
      <c r="A739" s="246"/>
      <c r="B739" s="246"/>
      <c r="C739" s="246"/>
      <c r="D739" s="246"/>
      <c r="E739" s="246"/>
      <c r="F739" s="246"/>
      <c r="G739" s="246"/>
      <c r="H739" s="246"/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</row>
    <row r="740" spans="1:26" customHeight="1" ht="15.75">
      <c r="A740" s="246"/>
      <c r="B740" s="246"/>
      <c r="C740" s="246"/>
      <c r="D740" s="246"/>
      <c r="E740" s="246"/>
      <c r="F740" s="246"/>
      <c r="G740" s="246"/>
      <c r="H740" s="246"/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</row>
    <row r="741" spans="1:26" customHeight="1" ht="15.75">
      <c r="A741" s="246"/>
      <c r="B741" s="246"/>
      <c r="C741" s="246"/>
      <c r="D741" s="246"/>
      <c r="E741" s="246"/>
      <c r="F741" s="246"/>
      <c r="G741" s="246"/>
      <c r="H741" s="246"/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</row>
    <row r="742" spans="1:26" customHeight="1" ht="15.75">
      <c r="A742" s="246"/>
      <c r="B742" s="246"/>
      <c r="C742" s="246"/>
      <c r="D742" s="246"/>
      <c r="E742" s="246"/>
      <c r="F742" s="246"/>
      <c r="G742" s="246"/>
      <c r="H742" s="246"/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</row>
    <row r="743" spans="1:26" customHeight="1" ht="15.75">
      <c r="A743" s="246"/>
      <c r="B743" s="246"/>
      <c r="C743" s="246"/>
      <c r="D743" s="246"/>
      <c r="E743" s="246"/>
      <c r="F743" s="246"/>
      <c r="G743" s="246"/>
      <c r="H743" s="246"/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</row>
    <row r="744" spans="1:26" customHeight="1" ht="15.75">
      <c r="A744" s="246"/>
      <c r="B744" s="246"/>
      <c r="C744" s="246"/>
      <c r="D744" s="246"/>
      <c r="E744" s="246"/>
      <c r="F744" s="246"/>
      <c r="G744" s="246"/>
      <c r="H744" s="246"/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</row>
    <row r="745" spans="1:26" customHeight="1" ht="15.75">
      <c r="A745" s="246"/>
      <c r="B745" s="246"/>
      <c r="C745" s="246"/>
      <c r="D745" s="246"/>
      <c r="E745" s="246"/>
      <c r="F745" s="246"/>
      <c r="G745" s="246"/>
      <c r="H745" s="246"/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</row>
    <row r="746" spans="1:26" customHeight="1" ht="15.75">
      <c r="A746" s="246"/>
      <c r="B746" s="246"/>
      <c r="C746" s="246"/>
      <c r="D746" s="246"/>
      <c r="E746" s="246"/>
      <c r="F746" s="246"/>
      <c r="G746" s="246"/>
      <c r="H746" s="246"/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</row>
    <row r="747" spans="1:26" customHeight="1" ht="15.75">
      <c r="A747" s="246"/>
      <c r="B747" s="246"/>
      <c r="C747" s="246"/>
      <c r="D747" s="246"/>
      <c r="E747" s="246"/>
      <c r="F747" s="246"/>
      <c r="G747" s="246"/>
      <c r="H747" s="246"/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</row>
    <row r="748" spans="1:26" customHeight="1" ht="15.75">
      <c r="A748" s="246"/>
      <c r="B748" s="246"/>
      <c r="C748" s="246"/>
      <c r="D748" s="246"/>
      <c r="E748" s="246"/>
      <c r="F748" s="246"/>
      <c r="G748" s="246"/>
      <c r="H748" s="246"/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</row>
    <row r="749" spans="1:26" customHeight="1" ht="15.75">
      <c r="A749" s="246"/>
      <c r="B749" s="246"/>
      <c r="C749" s="246"/>
      <c r="D749" s="246"/>
      <c r="E749" s="246"/>
      <c r="F749" s="246"/>
      <c r="G749" s="246"/>
      <c r="H749" s="246"/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</row>
    <row r="750" spans="1:26" customHeight="1" ht="15.75">
      <c r="A750" s="246"/>
      <c r="B750" s="246"/>
      <c r="C750" s="246"/>
      <c r="D750" s="246"/>
      <c r="E750" s="246"/>
      <c r="F750" s="246"/>
      <c r="G750" s="246"/>
      <c r="H750" s="246"/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</row>
    <row r="751" spans="1:26" customHeight="1" ht="15.75">
      <c r="A751" s="246"/>
      <c r="B751" s="246"/>
      <c r="C751" s="246"/>
      <c r="D751" s="246"/>
      <c r="E751" s="246"/>
      <c r="F751" s="246"/>
      <c r="G751" s="246"/>
      <c r="H751" s="246"/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</row>
    <row r="752" spans="1:26" customHeight="1" ht="15.75">
      <c r="A752" s="246"/>
      <c r="B752" s="246"/>
      <c r="C752" s="246"/>
      <c r="D752" s="246"/>
      <c r="E752" s="246"/>
      <c r="F752" s="246"/>
      <c r="G752" s="246"/>
      <c r="H752" s="246"/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</row>
    <row r="753" spans="1:26" customHeight="1" ht="15.75">
      <c r="A753" s="246"/>
      <c r="B753" s="246"/>
      <c r="C753" s="246"/>
      <c r="D753" s="246"/>
      <c r="E753" s="246"/>
      <c r="F753" s="246"/>
      <c r="G753" s="246"/>
      <c r="H753" s="246"/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</row>
    <row r="754" spans="1:26" customHeight="1" ht="15.75">
      <c r="A754" s="246"/>
      <c r="B754" s="246"/>
      <c r="C754" s="246"/>
      <c r="D754" s="246"/>
      <c r="E754" s="246"/>
      <c r="F754" s="246"/>
      <c r="G754" s="246"/>
      <c r="H754" s="246"/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</row>
    <row r="755" spans="1:26" customHeight="1" ht="15.75">
      <c r="A755" s="246"/>
      <c r="B755" s="246"/>
      <c r="C755" s="246"/>
      <c r="D755" s="246"/>
      <c r="E755" s="246"/>
      <c r="F755" s="246"/>
      <c r="G755" s="246"/>
      <c r="H755" s="246"/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</row>
    <row r="756" spans="1:26" customHeight="1" ht="15.75">
      <c r="A756" s="246"/>
      <c r="B756" s="246"/>
      <c r="C756" s="246"/>
      <c r="D756" s="246"/>
      <c r="E756" s="246"/>
      <c r="F756" s="246"/>
      <c r="G756" s="246"/>
      <c r="H756" s="246"/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</row>
    <row r="757" spans="1:26" customHeight="1" ht="15.75">
      <c r="A757" s="246"/>
      <c r="B757" s="246"/>
      <c r="C757" s="246"/>
      <c r="D757" s="246"/>
      <c r="E757" s="246"/>
      <c r="F757" s="246"/>
      <c r="G757" s="246"/>
      <c r="H757" s="246"/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</row>
    <row r="758" spans="1:26" customHeight="1" ht="15.75">
      <c r="A758" s="246"/>
      <c r="B758" s="246"/>
      <c r="C758" s="246"/>
      <c r="D758" s="246"/>
      <c r="E758" s="246"/>
      <c r="F758" s="246"/>
      <c r="G758" s="246"/>
      <c r="H758" s="246"/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</row>
    <row r="759" spans="1:26" customHeight="1" ht="15.75">
      <c r="A759" s="246"/>
      <c r="B759" s="246"/>
      <c r="C759" s="246"/>
      <c r="D759" s="246"/>
      <c r="E759" s="246"/>
      <c r="F759" s="246"/>
      <c r="G759" s="246"/>
      <c r="H759" s="246"/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</row>
    <row r="760" spans="1:26" customHeight="1" ht="15.75">
      <c r="A760" s="246"/>
      <c r="B760" s="246"/>
      <c r="C760" s="246"/>
      <c r="D760" s="246"/>
      <c r="E760" s="246"/>
      <c r="F760" s="246"/>
      <c r="G760" s="246"/>
      <c r="H760" s="246"/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</row>
    <row r="761" spans="1:26" customHeight="1" ht="15.75">
      <c r="A761" s="246"/>
      <c r="B761" s="246"/>
      <c r="C761" s="246"/>
      <c r="D761" s="246"/>
      <c r="E761" s="246"/>
      <c r="F761" s="246"/>
      <c r="G761" s="246"/>
      <c r="H761" s="246"/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</row>
    <row r="762" spans="1:26" customHeight="1" ht="15.75">
      <c r="A762" s="246"/>
      <c r="B762" s="246"/>
      <c r="C762" s="246"/>
      <c r="D762" s="246"/>
      <c r="E762" s="246"/>
      <c r="F762" s="246"/>
      <c r="G762" s="246"/>
      <c r="H762" s="246"/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</row>
    <row r="763" spans="1:26" customHeight="1" ht="15.75">
      <c r="A763" s="246"/>
      <c r="B763" s="246"/>
      <c r="C763" s="246"/>
      <c r="D763" s="246"/>
      <c r="E763" s="246"/>
      <c r="F763" s="246"/>
      <c r="G763" s="246"/>
      <c r="H763" s="246"/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</row>
    <row r="764" spans="1:26" customHeight="1" ht="15.75">
      <c r="A764" s="246"/>
      <c r="B764" s="246"/>
      <c r="C764" s="246"/>
      <c r="D764" s="246"/>
      <c r="E764" s="246"/>
      <c r="F764" s="246"/>
      <c r="G764" s="246"/>
      <c r="H764" s="246"/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</row>
    <row r="765" spans="1:26" customHeight="1" ht="15.75">
      <c r="A765" s="246"/>
      <c r="B765" s="246"/>
      <c r="C765" s="246"/>
      <c r="D765" s="246"/>
      <c r="E765" s="246"/>
      <c r="F765" s="246"/>
      <c r="G765" s="246"/>
      <c r="H765" s="246"/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</row>
    <row r="766" spans="1:26" customHeight="1" ht="15.75">
      <c r="A766" s="246"/>
      <c r="B766" s="246"/>
      <c r="C766" s="246"/>
      <c r="D766" s="246"/>
      <c r="E766" s="246"/>
      <c r="F766" s="246"/>
      <c r="G766" s="246"/>
      <c r="H766" s="246"/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</row>
    <row r="767" spans="1:26" customHeight="1" ht="15.75">
      <c r="A767" s="246"/>
      <c r="B767" s="246"/>
      <c r="C767" s="246"/>
      <c r="D767" s="246"/>
      <c r="E767" s="246"/>
      <c r="F767" s="246"/>
      <c r="G767" s="246"/>
      <c r="H767" s="246"/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</row>
    <row r="768" spans="1:26" customHeight="1" ht="15.75">
      <c r="A768" s="246"/>
      <c r="B768" s="246"/>
      <c r="C768" s="246"/>
      <c r="D768" s="246"/>
      <c r="E768" s="246"/>
      <c r="F768" s="246"/>
      <c r="G768" s="246"/>
      <c r="H768" s="246"/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</row>
    <row r="769" spans="1:26" customHeight="1" ht="15.75">
      <c r="A769" s="246"/>
      <c r="B769" s="246"/>
      <c r="C769" s="246"/>
      <c r="D769" s="246"/>
      <c r="E769" s="246"/>
      <c r="F769" s="246"/>
      <c r="G769" s="246"/>
      <c r="H769" s="246"/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</row>
    <row r="770" spans="1:26" customHeight="1" ht="15.75">
      <c r="A770" s="246"/>
      <c r="B770" s="246"/>
      <c r="C770" s="246"/>
      <c r="D770" s="246"/>
      <c r="E770" s="246"/>
      <c r="F770" s="246"/>
      <c r="G770" s="246"/>
      <c r="H770" s="246"/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</row>
    <row r="771" spans="1:26" customHeight="1" ht="15.75">
      <c r="A771" s="246"/>
      <c r="B771" s="246"/>
      <c r="C771" s="246"/>
      <c r="D771" s="246"/>
      <c r="E771" s="246"/>
      <c r="F771" s="246"/>
      <c r="G771" s="246"/>
      <c r="H771" s="246"/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</row>
    <row r="772" spans="1:26" customHeight="1" ht="15.75">
      <c r="A772" s="246"/>
      <c r="B772" s="246"/>
      <c r="C772" s="246"/>
      <c r="D772" s="246"/>
      <c r="E772" s="246"/>
      <c r="F772" s="246"/>
      <c r="G772" s="246"/>
      <c r="H772" s="246"/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</row>
    <row r="773" spans="1:26" customHeight="1" ht="15.75">
      <c r="A773" s="246"/>
      <c r="B773" s="246"/>
      <c r="C773" s="246"/>
      <c r="D773" s="246"/>
      <c r="E773" s="246"/>
      <c r="F773" s="246"/>
      <c r="G773" s="246"/>
      <c r="H773" s="246"/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</row>
    <row r="774" spans="1:26" customHeight="1" ht="15.75">
      <c r="A774" s="246"/>
      <c r="B774" s="246"/>
      <c r="C774" s="246"/>
      <c r="D774" s="246"/>
      <c r="E774" s="246"/>
      <c r="F774" s="246"/>
      <c r="G774" s="246"/>
      <c r="H774" s="246"/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</row>
    <row r="775" spans="1:26" customHeight="1" ht="15.75">
      <c r="A775" s="246"/>
      <c r="B775" s="246"/>
      <c r="C775" s="246"/>
      <c r="D775" s="246"/>
      <c r="E775" s="246"/>
      <c r="F775" s="246"/>
      <c r="G775" s="246"/>
      <c r="H775" s="246"/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</row>
    <row r="776" spans="1:26" customHeight="1" ht="15.75">
      <c r="A776" s="246"/>
      <c r="B776" s="246"/>
      <c r="C776" s="246"/>
      <c r="D776" s="246"/>
      <c r="E776" s="246"/>
      <c r="F776" s="246"/>
      <c r="G776" s="246"/>
      <c r="H776" s="246"/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</row>
    <row r="777" spans="1:26" customHeight="1" ht="15.75">
      <c r="A777" s="246"/>
      <c r="B777" s="246"/>
      <c r="C777" s="246"/>
      <c r="D777" s="246"/>
      <c r="E777" s="246"/>
      <c r="F777" s="246"/>
      <c r="G777" s="246"/>
      <c r="H777" s="246"/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</row>
    <row r="778" spans="1:26" customHeight="1" ht="15.75">
      <c r="A778" s="246"/>
      <c r="B778" s="246"/>
      <c r="C778" s="246"/>
      <c r="D778" s="246"/>
      <c r="E778" s="246"/>
      <c r="F778" s="246"/>
      <c r="G778" s="246"/>
      <c r="H778" s="246"/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</row>
    <row r="779" spans="1:26" customHeight="1" ht="15.75">
      <c r="A779" s="246"/>
      <c r="B779" s="246"/>
      <c r="C779" s="246"/>
      <c r="D779" s="246"/>
      <c r="E779" s="246"/>
      <c r="F779" s="246"/>
      <c r="G779" s="246"/>
      <c r="H779" s="246"/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</row>
    <row r="780" spans="1:26" customHeight="1" ht="15.75">
      <c r="A780" s="246"/>
      <c r="B780" s="246"/>
      <c r="C780" s="246"/>
      <c r="D780" s="246"/>
      <c r="E780" s="246"/>
      <c r="F780" s="246"/>
      <c r="G780" s="246"/>
      <c r="H780" s="246"/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</row>
    <row r="781" spans="1:26" customHeight="1" ht="15.75">
      <c r="A781" s="246"/>
      <c r="B781" s="246"/>
      <c r="C781" s="246"/>
      <c r="D781" s="246"/>
      <c r="E781" s="246"/>
      <c r="F781" s="246"/>
      <c r="G781" s="246"/>
      <c r="H781" s="246"/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</row>
    <row r="782" spans="1:26" customHeight="1" ht="15.75">
      <c r="A782" s="246"/>
      <c r="B782" s="246"/>
      <c r="C782" s="246"/>
      <c r="D782" s="246"/>
      <c r="E782" s="246"/>
      <c r="F782" s="246"/>
      <c r="G782" s="246"/>
      <c r="H782" s="246"/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</row>
    <row r="783" spans="1:26" customHeight="1" ht="15.75">
      <c r="A783" s="246"/>
      <c r="B783" s="246"/>
      <c r="C783" s="246"/>
      <c r="D783" s="246"/>
      <c r="E783" s="246"/>
      <c r="F783" s="246"/>
      <c r="G783" s="246"/>
      <c r="H783" s="246"/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</row>
    <row r="784" spans="1:26" customHeight="1" ht="15.75">
      <c r="A784" s="246"/>
      <c r="B784" s="246"/>
      <c r="C784" s="246"/>
      <c r="D784" s="246"/>
      <c r="E784" s="246"/>
      <c r="F784" s="246"/>
      <c r="G784" s="246"/>
      <c r="H784" s="246"/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</row>
    <row r="785" spans="1:26" customHeight="1" ht="15.75">
      <c r="A785" s="246"/>
      <c r="B785" s="246"/>
      <c r="C785" s="246"/>
      <c r="D785" s="246"/>
      <c r="E785" s="246"/>
      <c r="F785" s="246"/>
      <c r="G785" s="246"/>
      <c r="H785" s="246"/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</row>
    <row r="786" spans="1:26" customHeight="1" ht="15.75">
      <c r="A786" s="246"/>
      <c r="B786" s="246"/>
      <c r="C786" s="246"/>
      <c r="D786" s="246"/>
      <c r="E786" s="246"/>
      <c r="F786" s="246"/>
      <c r="G786" s="246"/>
      <c r="H786" s="246"/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</row>
    <row r="787" spans="1:26" customHeight="1" ht="15.75">
      <c r="A787" s="246"/>
      <c r="B787" s="246"/>
      <c r="C787" s="246"/>
      <c r="D787" s="246"/>
      <c r="E787" s="246"/>
      <c r="F787" s="246"/>
      <c r="G787" s="246"/>
      <c r="H787" s="246"/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</row>
    <row r="788" spans="1:26" customHeight="1" ht="15.75">
      <c r="A788" s="246"/>
      <c r="B788" s="246"/>
      <c r="C788" s="246"/>
      <c r="D788" s="246"/>
      <c r="E788" s="246"/>
      <c r="F788" s="246"/>
      <c r="G788" s="246"/>
      <c r="H788" s="246"/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</row>
    <row r="789" spans="1:26" customHeight="1" ht="15.75">
      <c r="A789" s="246"/>
      <c r="B789" s="246"/>
      <c r="C789" s="246"/>
      <c r="D789" s="246"/>
      <c r="E789" s="246"/>
      <c r="F789" s="246"/>
      <c r="G789" s="246"/>
      <c r="H789" s="246"/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</row>
    <row r="790" spans="1:26" customHeight="1" ht="15.75">
      <c r="A790" s="246"/>
      <c r="B790" s="246"/>
      <c r="C790" s="246"/>
      <c r="D790" s="246"/>
      <c r="E790" s="246"/>
      <c r="F790" s="246"/>
      <c r="G790" s="246"/>
      <c r="H790" s="246"/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</row>
    <row r="791" spans="1:26" customHeight="1" ht="15.75">
      <c r="A791" s="246"/>
      <c r="B791" s="246"/>
      <c r="C791" s="246"/>
      <c r="D791" s="246"/>
      <c r="E791" s="246"/>
      <c r="F791" s="246"/>
      <c r="G791" s="246"/>
      <c r="H791" s="246"/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</row>
    <row r="792" spans="1:26" customHeight="1" ht="15.75">
      <c r="A792" s="246"/>
      <c r="B792" s="246"/>
      <c r="C792" s="246"/>
      <c r="D792" s="246"/>
      <c r="E792" s="246"/>
      <c r="F792" s="246"/>
      <c r="G792" s="246"/>
      <c r="H792" s="246"/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</row>
    <row r="793" spans="1:26" customHeight="1" ht="15.75">
      <c r="A793" s="246"/>
      <c r="B793" s="246"/>
      <c r="C793" s="246"/>
      <c r="D793" s="246"/>
      <c r="E793" s="246"/>
      <c r="F793" s="246"/>
      <c r="G793" s="246"/>
      <c r="H793" s="246"/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</row>
    <row r="794" spans="1:26" customHeight="1" ht="15.75">
      <c r="A794" s="246"/>
      <c r="B794" s="246"/>
      <c r="C794" s="246"/>
      <c r="D794" s="246"/>
      <c r="E794" s="246"/>
      <c r="F794" s="246"/>
      <c r="G794" s="246"/>
      <c r="H794" s="246"/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</row>
    <row r="795" spans="1:26" customHeight="1" ht="15.75">
      <c r="A795" s="246"/>
      <c r="B795" s="246"/>
      <c r="C795" s="246"/>
      <c r="D795" s="246"/>
      <c r="E795" s="246"/>
      <c r="F795" s="246"/>
      <c r="G795" s="246"/>
      <c r="H795" s="246"/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</row>
    <row r="796" spans="1:26" customHeight="1" ht="15.75">
      <c r="A796" s="246"/>
      <c r="B796" s="246"/>
      <c r="C796" s="246"/>
      <c r="D796" s="246"/>
      <c r="E796" s="246"/>
      <c r="F796" s="246"/>
      <c r="G796" s="246"/>
      <c r="H796" s="246"/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</row>
    <row r="797" spans="1:26" customHeight="1" ht="15.75">
      <c r="A797" s="246"/>
      <c r="B797" s="246"/>
      <c r="C797" s="246"/>
      <c r="D797" s="246"/>
      <c r="E797" s="246"/>
      <c r="F797" s="246"/>
      <c r="G797" s="246"/>
      <c r="H797" s="246"/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</row>
    <row r="798" spans="1:26" customHeight="1" ht="15.75">
      <c r="A798" s="246"/>
      <c r="B798" s="246"/>
      <c r="C798" s="246"/>
      <c r="D798" s="246"/>
      <c r="E798" s="246"/>
      <c r="F798" s="246"/>
      <c r="G798" s="246"/>
      <c r="H798" s="246"/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</row>
    <row r="799" spans="1:26" customHeight="1" ht="15.75">
      <c r="A799" s="246"/>
      <c r="B799" s="246"/>
      <c r="C799" s="246"/>
      <c r="D799" s="246"/>
      <c r="E799" s="246"/>
      <c r="F799" s="246"/>
      <c r="G799" s="246"/>
      <c r="H799" s="246"/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</row>
    <row r="800" spans="1:26" customHeight="1" ht="15.75">
      <c r="A800" s="246"/>
      <c r="B800" s="246"/>
      <c r="C800" s="246"/>
      <c r="D800" s="246"/>
      <c r="E800" s="246"/>
      <c r="F800" s="246"/>
      <c r="G800" s="246"/>
      <c r="H800" s="246"/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</row>
    <row r="801" spans="1:26" customHeight="1" ht="15.75">
      <c r="A801" s="246"/>
      <c r="B801" s="246"/>
      <c r="C801" s="246"/>
      <c r="D801" s="246"/>
      <c r="E801" s="246"/>
      <c r="F801" s="246"/>
      <c r="G801" s="246"/>
      <c r="H801" s="246"/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</row>
    <row r="802" spans="1:26" customHeight="1" ht="15.75">
      <c r="A802" s="246"/>
      <c r="B802" s="246"/>
      <c r="C802" s="246"/>
      <c r="D802" s="246"/>
      <c r="E802" s="246"/>
      <c r="F802" s="246"/>
      <c r="G802" s="246"/>
      <c r="H802" s="246"/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</row>
    <row r="803" spans="1:26" customHeight="1" ht="15.75">
      <c r="A803" s="246"/>
      <c r="B803" s="246"/>
      <c r="C803" s="246"/>
      <c r="D803" s="246"/>
      <c r="E803" s="246"/>
      <c r="F803" s="246"/>
      <c r="G803" s="246"/>
      <c r="H803" s="246"/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</row>
    <row r="804" spans="1:26" customHeight="1" ht="15.75">
      <c r="A804" s="246"/>
      <c r="B804" s="246"/>
      <c r="C804" s="246"/>
      <c r="D804" s="246"/>
      <c r="E804" s="246"/>
      <c r="F804" s="246"/>
      <c r="G804" s="246"/>
      <c r="H804" s="246"/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</row>
    <row r="805" spans="1:26" customHeight="1" ht="15.75">
      <c r="A805" s="246"/>
      <c r="B805" s="246"/>
      <c r="C805" s="246"/>
      <c r="D805" s="246"/>
      <c r="E805" s="246"/>
      <c r="F805" s="246"/>
      <c r="G805" s="246"/>
      <c r="H805" s="246"/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</row>
    <row r="806" spans="1:26" customHeight="1" ht="15.75">
      <c r="A806" s="246"/>
      <c r="B806" s="246"/>
      <c r="C806" s="246"/>
      <c r="D806" s="246"/>
      <c r="E806" s="246"/>
      <c r="F806" s="246"/>
      <c r="G806" s="246"/>
      <c r="H806" s="246"/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</row>
    <row r="807" spans="1:26" customHeight="1" ht="15.75">
      <c r="A807" s="246"/>
      <c r="B807" s="246"/>
      <c r="C807" s="246"/>
      <c r="D807" s="246"/>
      <c r="E807" s="246"/>
      <c r="F807" s="246"/>
      <c r="G807" s="246"/>
      <c r="H807" s="246"/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</row>
    <row r="808" spans="1:26" customHeight="1" ht="15.75">
      <c r="A808" s="246"/>
      <c r="B808" s="246"/>
      <c r="C808" s="246"/>
      <c r="D808" s="246"/>
      <c r="E808" s="246"/>
      <c r="F808" s="246"/>
      <c r="G808" s="246"/>
      <c r="H808" s="246"/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</row>
    <row r="809" spans="1:26" customHeight="1" ht="15.75">
      <c r="A809" s="246"/>
      <c r="B809" s="246"/>
      <c r="C809" s="246"/>
      <c r="D809" s="246"/>
      <c r="E809" s="246"/>
      <c r="F809" s="246"/>
      <c r="G809" s="246"/>
      <c r="H809" s="246"/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</row>
    <row r="810" spans="1:26" customHeight="1" ht="15.75">
      <c r="A810" s="246"/>
      <c r="B810" s="246"/>
      <c r="C810" s="246"/>
      <c r="D810" s="246"/>
      <c r="E810" s="246"/>
      <c r="F810" s="246"/>
      <c r="G810" s="246"/>
      <c r="H810" s="246"/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</row>
    <row r="811" spans="1:26" customHeight="1" ht="15.75">
      <c r="A811" s="246"/>
      <c r="B811" s="246"/>
      <c r="C811" s="246"/>
      <c r="D811" s="246"/>
      <c r="E811" s="246"/>
      <c r="F811" s="246"/>
      <c r="G811" s="246"/>
      <c r="H811" s="246"/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</row>
    <row r="812" spans="1:26" customHeight="1" ht="15.75">
      <c r="A812" s="246"/>
      <c r="B812" s="246"/>
      <c r="C812" s="246"/>
      <c r="D812" s="246"/>
      <c r="E812" s="246"/>
      <c r="F812" s="246"/>
      <c r="G812" s="246"/>
      <c r="H812" s="246"/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</row>
    <row r="813" spans="1:26" customHeight="1" ht="15.75">
      <c r="A813" s="246"/>
      <c r="B813" s="246"/>
      <c r="C813" s="246"/>
      <c r="D813" s="246"/>
      <c r="E813" s="246"/>
      <c r="F813" s="246"/>
      <c r="G813" s="246"/>
      <c r="H813" s="246"/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</row>
    <row r="814" spans="1:26" customHeight="1" ht="15.75">
      <c r="A814" s="246"/>
      <c r="B814" s="246"/>
      <c r="C814" s="246"/>
      <c r="D814" s="246"/>
      <c r="E814" s="246"/>
      <c r="F814" s="246"/>
      <c r="G814" s="246"/>
      <c r="H814" s="246"/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</row>
    <row r="815" spans="1:26" customHeight="1" ht="15.75">
      <c r="A815" s="246"/>
      <c r="B815" s="246"/>
      <c r="C815" s="246"/>
      <c r="D815" s="246"/>
      <c r="E815" s="246"/>
      <c r="F815" s="246"/>
      <c r="G815" s="246"/>
      <c r="H815" s="246"/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</row>
    <row r="816" spans="1:26" customHeight="1" ht="15.75">
      <c r="A816" s="246"/>
      <c r="B816" s="246"/>
      <c r="C816" s="246"/>
      <c r="D816" s="246"/>
      <c r="E816" s="246"/>
      <c r="F816" s="246"/>
      <c r="G816" s="246"/>
      <c r="H816" s="246"/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</row>
    <row r="817" spans="1:26" customHeight="1" ht="15.75">
      <c r="A817" s="246"/>
      <c r="B817" s="246"/>
      <c r="C817" s="246"/>
      <c r="D817" s="246"/>
      <c r="E817" s="246"/>
      <c r="F817" s="246"/>
      <c r="G817" s="246"/>
      <c r="H817" s="246"/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</row>
    <row r="818" spans="1:26" customHeight="1" ht="15.75">
      <c r="A818" s="246"/>
      <c r="B818" s="246"/>
      <c r="C818" s="246"/>
      <c r="D818" s="246"/>
      <c r="E818" s="246"/>
      <c r="F818" s="246"/>
      <c r="G818" s="246"/>
      <c r="H818" s="246"/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</row>
    <row r="819" spans="1:26" customHeight="1" ht="15.75">
      <c r="A819" s="246"/>
      <c r="B819" s="246"/>
      <c r="C819" s="246"/>
      <c r="D819" s="246"/>
      <c r="E819" s="246"/>
      <c r="F819" s="246"/>
      <c r="G819" s="246"/>
      <c r="H819" s="246"/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</row>
    <row r="820" spans="1:26" customHeight="1" ht="15.75">
      <c r="A820" s="246"/>
      <c r="B820" s="246"/>
      <c r="C820" s="246"/>
      <c r="D820" s="246"/>
      <c r="E820" s="246"/>
      <c r="F820" s="246"/>
      <c r="G820" s="246"/>
      <c r="H820" s="246"/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</row>
    <row r="821" spans="1:26" customHeight="1" ht="15.75">
      <c r="A821" s="246"/>
      <c r="B821" s="246"/>
      <c r="C821" s="246"/>
      <c r="D821" s="246"/>
      <c r="E821" s="246"/>
      <c r="F821" s="246"/>
      <c r="G821" s="246"/>
      <c r="H821" s="246"/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</row>
    <row r="822" spans="1:26" customHeight="1" ht="15.75">
      <c r="A822" s="246"/>
      <c r="B822" s="246"/>
      <c r="C822" s="246"/>
      <c r="D822" s="246"/>
      <c r="E822" s="246"/>
      <c r="F822" s="246"/>
      <c r="G822" s="246"/>
      <c r="H822" s="246"/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</row>
    <row r="823" spans="1:26" customHeight="1" ht="15.75">
      <c r="A823" s="246"/>
      <c r="B823" s="246"/>
      <c r="C823" s="246"/>
      <c r="D823" s="246"/>
      <c r="E823" s="246"/>
      <c r="F823" s="246"/>
      <c r="G823" s="246"/>
      <c r="H823" s="246"/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</row>
    <row r="824" spans="1:26" customHeight="1" ht="15.75">
      <c r="A824" s="246"/>
      <c r="B824" s="246"/>
      <c r="C824" s="246"/>
      <c r="D824" s="246"/>
      <c r="E824" s="246"/>
      <c r="F824" s="246"/>
      <c r="G824" s="246"/>
      <c r="H824" s="246"/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</row>
    <row r="825" spans="1:26" customHeight="1" ht="15.75">
      <c r="A825" s="246"/>
      <c r="B825" s="246"/>
      <c r="C825" s="246"/>
      <c r="D825" s="246"/>
      <c r="E825" s="246"/>
      <c r="F825" s="246"/>
      <c r="G825" s="246"/>
      <c r="H825" s="246"/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</row>
    <row r="826" spans="1:26" customHeight="1" ht="15.75">
      <c r="A826" s="246"/>
      <c r="B826" s="246"/>
      <c r="C826" s="246"/>
      <c r="D826" s="246"/>
      <c r="E826" s="246"/>
      <c r="F826" s="246"/>
      <c r="G826" s="246"/>
      <c r="H826" s="246"/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</row>
    <row r="827" spans="1:26" customHeight="1" ht="15.75">
      <c r="A827" s="246"/>
      <c r="B827" s="246"/>
      <c r="C827" s="246"/>
      <c r="D827" s="246"/>
      <c r="E827" s="246"/>
      <c r="F827" s="246"/>
      <c r="G827" s="246"/>
      <c r="H827" s="246"/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</row>
    <row r="828" spans="1:26" customHeight="1" ht="15.75">
      <c r="A828" s="246"/>
      <c r="B828" s="246"/>
      <c r="C828" s="246"/>
      <c r="D828" s="246"/>
      <c r="E828" s="246"/>
      <c r="F828" s="246"/>
      <c r="G828" s="246"/>
      <c r="H828" s="246"/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</row>
    <row r="829" spans="1:26" customHeight="1" ht="15.75">
      <c r="A829" s="246"/>
      <c r="B829" s="246"/>
      <c r="C829" s="246"/>
      <c r="D829" s="246"/>
      <c r="E829" s="246"/>
      <c r="F829" s="246"/>
      <c r="G829" s="246"/>
      <c r="H829" s="246"/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</row>
    <row r="830" spans="1:26" customHeight="1" ht="15.75">
      <c r="A830" s="246"/>
      <c r="B830" s="246"/>
      <c r="C830" s="246"/>
      <c r="D830" s="246"/>
      <c r="E830" s="246"/>
      <c r="F830" s="246"/>
      <c r="G830" s="246"/>
      <c r="H830" s="246"/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</row>
    <row r="831" spans="1:26" customHeight="1" ht="15.75">
      <c r="A831" s="246"/>
      <c r="B831" s="246"/>
      <c r="C831" s="246"/>
      <c r="D831" s="246"/>
      <c r="E831" s="246"/>
      <c r="F831" s="246"/>
      <c r="G831" s="246"/>
      <c r="H831" s="246"/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</row>
    <row r="832" spans="1:26" customHeight="1" ht="15.75">
      <c r="A832" s="246"/>
      <c r="B832" s="246"/>
      <c r="C832" s="246"/>
      <c r="D832" s="246"/>
      <c r="E832" s="246"/>
      <c r="F832" s="246"/>
      <c r="G832" s="246"/>
      <c r="H832" s="246"/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</row>
    <row r="833" spans="1:26" customHeight="1" ht="15.75">
      <c r="A833" s="246"/>
      <c r="B833" s="246"/>
      <c r="C833" s="246"/>
      <c r="D833" s="246"/>
      <c r="E833" s="246"/>
      <c r="F833" s="246"/>
      <c r="G833" s="246"/>
      <c r="H833" s="246"/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</row>
    <row r="834" spans="1:26" customHeight="1" ht="15.75">
      <c r="A834" s="246"/>
      <c r="B834" s="246"/>
      <c r="C834" s="246"/>
      <c r="D834" s="246"/>
      <c r="E834" s="246"/>
      <c r="F834" s="246"/>
      <c r="G834" s="246"/>
      <c r="H834" s="246"/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</row>
    <row r="835" spans="1:26" customHeight="1" ht="15.75">
      <c r="A835" s="246"/>
      <c r="B835" s="246"/>
      <c r="C835" s="246"/>
      <c r="D835" s="246"/>
      <c r="E835" s="246"/>
      <c r="F835" s="246"/>
      <c r="G835" s="246"/>
      <c r="H835" s="246"/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</row>
    <row r="836" spans="1:26" customHeight="1" ht="15.75">
      <c r="A836" s="246"/>
      <c r="B836" s="246"/>
      <c r="C836" s="246"/>
      <c r="D836" s="246"/>
      <c r="E836" s="246"/>
      <c r="F836" s="246"/>
      <c r="G836" s="246"/>
      <c r="H836" s="246"/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</row>
    <row r="837" spans="1:26" customHeight="1" ht="15.75">
      <c r="A837" s="246"/>
      <c r="B837" s="246"/>
      <c r="C837" s="246"/>
      <c r="D837" s="246"/>
      <c r="E837" s="246"/>
      <c r="F837" s="246"/>
      <c r="G837" s="246"/>
      <c r="H837" s="246"/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</row>
    <row r="838" spans="1:26" customHeight="1" ht="15.75">
      <c r="A838" s="246"/>
      <c r="B838" s="246"/>
      <c r="C838" s="246"/>
      <c r="D838" s="246"/>
      <c r="E838" s="246"/>
      <c r="F838" s="246"/>
      <c r="G838" s="246"/>
      <c r="H838" s="246"/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</row>
    <row r="839" spans="1:26" customHeight="1" ht="15.75">
      <c r="A839" s="246"/>
      <c r="B839" s="246"/>
      <c r="C839" s="246"/>
      <c r="D839" s="246"/>
      <c r="E839" s="246"/>
      <c r="F839" s="246"/>
      <c r="G839" s="246"/>
      <c r="H839" s="246"/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</row>
    <row r="840" spans="1:26" customHeight="1" ht="15.75">
      <c r="A840" s="246"/>
      <c r="B840" s="246"/>
      <c r="C840" s="246"/>
      <c r="D840" s="246"/>
      <c r="E840" s="246"/>
      <c r="F840" s="246"/>
      <c r="G840" s="246"/>
      <c r="H840" s="246"/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</row>
    <row r="841" spans="1:26" customHeight="1" ht="15.75">
      <c r="A841" s="246"/>
      <c r="B841" s="246"/>
      <c r="C841" s="246"/>
      <c r="D841" s="246"/>
      <c r="E841" s="246"/>
      <c r="F841" s="246"/>
      <c r="G841" s="246"/>
      <c r="H841" s="246"/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</row>
    <row r="842" spans="1:26" customHeight="1" ht="15.75">
      <c r="A842" s="246"/>
      <c r="B842" s="246"/>
      <c r="C842" s="246"/>
      <c r="D842" s="246"/>
      <c r="E842" s="246"/>
      <c r="F842" s="246"/>
      <c r="G842" s="246"/>
      <c r="H842" s="246"/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</row>
    <row r="843" spans="1:26" customHeight="1" ht="15.75">
      <c r="A843" s="246"/>
      <c r="B843" s="246"/>
      <c r="C843" s="246"/>
      <c r="D843" s="246"/>
      <c r="E843" s="246"/>
      <c r="F843" s="246"/>
      <c r="G843" s="246"/>
      <c r="H843" s="246"/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</row>
    <row r="844" spans="1:26" customHeight="1" ht="15.75">
      <c r="A844" s="246"/>
      <c r="B844" s="246"/>
      <c r="C844" s="246"/>
      <c r="D844" s="246"/>
      <c r="E844" s="246"/>
      <c r="F844" s="246"/>
      <c r="G844" s="246"/>
      <c r="H844" s="246"/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</row>
    <row r="845" spans="1:26" customHeight="1" ht="15.75">
      <c r="A845" s="246"/>
      <c r="B845" s="246"/>
      <c r="C845" s="246"/>
      <c r="D845" s="246"/>
      <c r="E845" s="246"/>
      <c r="F845" s="246"/>
      <c r="G845" s="246"/>
      <c r="H845" s="246"/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</row>
    <row r="846" spans="1:26" customHeight="1" ht="15.75">
      <c r="A846" s="246"/>
      <c r="B846" s="246"/>
      <c r="C846" s="246"/>
      <c r="D846" s="246"/>
      <c r="E846" s="246"/>
      <c r="F846" s="246"/>
      <c r="G846" s="246"/>
      <c r="H846" s="246"/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</row>
    <row r="847" spans="1:26" customHeight="1" ht="15.75">
      <c r="A847" s="246"/>
      <c r="B847" s="246"/>
      <c r="C847" s="246"/>
      <c r="D847" s="246"/>
      <c r="E847" s="246"/>
      <c r="F847" s="246"/>
      <c r="G847" s="246"/>
      <c r="H847" s="246"/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</row>
    <row r="848" spans="1:26" customHeight="1" ht="15.75">
      <c r="A848" s="246"/>
      <c r="B848" s="246"/>
      <c r="C848" s="246"/>
      <c r="D848" s="246"/>
      <c r="E848" s="246"/>
      <c r="F848" s="246"/>
      <c r="G848" s="246"/>
      <c r="H848" s="246"/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</row>
    <row r="849" spans="1:26" customHeight="1" ht="15.75">
      <c r="A849" s="246"/>
      <c r="B849" s="246"/>
      <c r="C849" s="246"/>
      <c r="D849" s="246"/>
      <c r="E849" s="246"/>
      <c r="F849" s="246"/>
      <c r="G849" s="246"/>
      <c r="H849" s="246"/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</row>
    <row r="850" spans="1:26" customHeight="1" ht="15.75">
      <c r="A850" s="246"/>
      <c r="B850" s="246"/>
      <c r="C850" s="246"/>
      <c r="D850" s="246"/>
      <c r="E850" s="246"/>
      <c r="F850" s="246"/>
      <c r="G850" s="246"/>
      <c r="H850" s="246"/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</row>
    <row r="851" spans="1:26" customHeight="1" ht="15.75">
      <c r="A851" s="246"/>
      <c r="B851" s="246"/>
      <c r="C851" s="246"/>
      <c r="D851" s="246"/>
      <c r="E851" s="246"/>
      <c r="F851" s="246"/>
      <c r="G851" s="246"/>
      <c r="H851" s="246"/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</row>
    <row r="852" spans="1:26" customHeight="1" ht="15.75">
      <c r="A852" s="246"/>
      <c r="B852" s="246"/>
      <c r="C852" s="246"/>
      <c r="D852" s="246"/>
      <c r="E852" s="246"/>
      <c r="F852" s="246"/>
      <c r="G852" s="246"/>
      <c r="H852" s="246"/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</row>
    <row r="853" spans="1:26" customHeight="1" ht="15.75">
      <c r="A853" s="246"/>
      <c r="B853" s="246"/>
      <c r="C853" s="246"/>
      <c r="D853" s="246"/>
      <c r="E853" s="246"/>
      <c r="F853" s="246"/>
      <c r="G853" s="246"/>
      <c r="H853" s="246"/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</row>
    <row r="854" spans="1:26" customHeight="1" ht="15.75">
      <c r="A854" s="246"/>
      <c r="B854" s="246"/>
      <c r="C854" s="246"/>
      <c r="D854" s="246"/>
      <c r="E854" s="246"/>
      <c r="F854" s="246"/>
      <c r="G854" s="246"/>
      <c r="H854" s="246"/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</row>
    <row r="855" spans="1:26" customHeight="1" ht="15.75">
      <c r="A855" s="246"/>
      <c r="B855" s="246"/>
      <c r="C855" s="246"/>
      <c r="D855" s="246"/>
      <c r="E855" s="246"/>
      <c r="F855" s="246"/>
      <c r="G855" s="246"/>
      <c r="H855" s="246"/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</row>
    <row r="856" spans="1:26" customHeight="1" ht="15.75">
      <c r="A856" s="246"/>
      <c r="B856" s="246"/>
      <c r="C856" s="246"/>
      <c r="D856" s="246"/>
      <c r="E856" s="246"/>
      <c r="F856" s="246"/>
      <c r="G856" s="246"/>
      <c r="H856" s="246"/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</row>
    <row r="857" spans="1:26" customHeight="1" ht="15.75">
      <c r="A857" s="246"/>
      <c r="B857" s="246"/>
      <c r="C857" s="246"/>
      <c r="D857" s="246"/>
      <c r="E857" s="246"/>
      <c r="F857" s="246"/>
      <c r="G857" s="246"/>
      <c r="H857" s="246"/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</row>
    <row r="858" spans="1:26" customHeight="1" ht="15.75">
      <c r="A858" s="246"/>
      <c r="B858" s="246"/>
      <c r="C858" s="246"/>
      <c r="D858" s="246"/>
      <c r="E858" s="246"/>
      <c r="F858" s="246"/>
      <c r="G858" s="246"/>
      <c r="H858" s="246"/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</row>
    <row r="859" spans="1:26" customHeight="1" ht="15.75">
      <c r="A859" s="246"/>
      <c r="B859" s="246"/>
      <c r="C859" s="246"/>
      <c r="D859" s="246"/>
      <c r="E859" s="246"/>
      <c r="F859" s="246"/>
      <c r="G859" s="246"/>
      <c r="H859" s="246"/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</row>
    <row r="860" spans="1:26" customHeight="1" ht="15.75">
      <c r="A860" s="246"/>
      <c r="B860" s="246"/>
      <c r="C860" s="246"/>
      <c r="D860" s="246"/>
      <c r="E860" s="246"/>
      <c r="F860" s="246"/>
      <c r="G860" s="246"/>
      <c r="H860" s="246"/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</row>
    <row r="861" spans="1:26" customHeight="1" ht="15.75">
      <c r="A861" s="246"/>
      <c r="B861" s="246"/>
      <c r="C861" s="246"/>
      <c r="D861" s="246"/>
      <c r="E861" s="246"/>
      <c r="F861" s="246"/>
      <c r="G861" s="246"/>
      <c r="H861" s="246"/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</row>
    <row r="862" spans="1:26" customHeight="1" ht="15.75">
      <c r="A862" s="246"/>
      <c r="B862" s="246"/>
      <c r="C862" s="246"/>
      <c r="D862" s="246"/>
      <c r="E862" s="246"/>
      <c r="F862" s="246"/>
      <c r="G862" s="246"/>
      <c r="H862" s="246"/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</row>
    <row r="863" spans="1:26" customHeight="1" ht="15.75">
      <c r="A863" s="246"/>
      <c r="B863" s="246"/>
      <c r="C863" s="246"/>
      <c r="D863" s="246"/>
      <c r="E863" s="246"/>
      <c r="F863" s="246"/>
      <c r="G863" s="246"/>
      <c r="H863" s="246"/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</row>
    <row r="864" spans="1:26" customHeight="1" ht="15.75">
      <c r="A864" s="246"/>
      <c r="B864" s="246"/>
      <c r="C864" s="246"/>
      <c r="D864" s="246"/>
      <c r="E864" s="246"/>
      <c r="F864" s="246"/>
      <c r="G864" s="246"/>
      <c r="H864" s="246"/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</row>
    <row r="865" spans="1:26" customHeight="1" ht="15.75">
      <c r="A865" s="246"/>
      <c r="B865" s="246"/>
      <c r="C865" s="246"/>
      <c r="D865" s="246"/>
      <c r="E865" s="246"/>
      <c r="F865" s="246"/>
      <c r="G865" s="246"/>
      <c r="H865" s="246"/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</row>
    <row r="866" spans="1:26" customHeight="1" ht="15.75">
      <c r="A866" s="246"/>
      <c r="B866" s="246"/>
      <c r="C866" s="246"/>
      <c r="D866" s="246"/>
      <c r="E866" s="246"/>
      <c r="F866" s="246"/>
      <c r="G866" s="246"/>
      <c r="H866" s="246"/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</row>
    <row r="867" spans="1:26" customHeight="1" ht="15.75">
      <c r="A867" s="246"/>
      <c r="B867" s="246"/>
      <c r="C867" s="246"/>
      <c r="D867" s="246"/>
      <c r="E867" s="246"/>
      <c r="F867" s="246"/>
      <c r="G867" s="246"/>
      <c r="H867" s="246"/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</row>
    <row r="868" spans="1:26" customHeight="1" ht="15.75">
      <c r="A868" s="246"/>
      <c r="B868" s="246"/>
      <c r="C868" s="246"/>
      <c r="D868" s="246"/>
      <c r="E868" s="246"/>
      <c r="F868" s="246"/>
      <c r="G868" s="246"/>
      <c r="H868" s="246"/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</row>
    <row r="869" spans="1:26" customHeight="1" ht="15.75">
      <c r="A869" s="246"/>
      <c r="B869" s="246"/>
      <c r="C869" s="246"/>
      <c r="D869" s="246"/>
      <c r="E869" s="246"/>
      <c r="F869" s="246"/>
      <c r="G869" s="246"/>
      <c r="H869" s="246"/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</row>
    <row r="870" spans="1:26" customHeight="1" ht="15.75">
      <c r="A870" s="246"/>
      <c r="B870" s="246"/>
      <c r="C870" s="246"/>
      <c r="D870" s="246"/>
      <c r="E870" s="246"/>
      <c r="F870" s="246"/>
      <c r="G870" s="246"/>
      <c r="H870" s="246"/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</row>
    <row r="871" spans="1:26" customHeight="1" ht="15.75">
      <c r="A871" s="246"/>
      <c r="B871" s="246"/>
      <c r="C871" s="246"/>
      <c r="D871" s="246"/>
      <c r="E871" s="246"/>
      <c r="F871" s="246"/>
      <c r="G871" s="246"/>
      <c r="H871" s="246"/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</row>
    <row r="872" spans="1:26" customHeight="1" ht="15.75">
      <c r="A872" s="246"/>
      <c r="B872" s="246"/>
      <c r="C872" s="246"/>
      <c r="D872" s="246"/>
      <c r="E872" s="246"/>
      <c r="F872" s="246"/>
      <c r="G872" s="246"/>
      <c r="H872" s="246"/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</row>
    <row r="873" spans="1:26" customHeight="1" ht="15.75">
      <c r="A873" s="246"/>
      <c r="B873" s="246"/>
      <c r="C873" s="246"/>
      <c r="D873" s="246"/>
      <c r="E873" s="246"/>
      <c r="F873" s="246"/>
      <c r="G873" s="246"/>
      <c r="H873" s="246"/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</row>
    <row r="874" spans="1:26" customHeight="1" ht="15.75">
      <c r="A874" s="246"/>
      <c r="B874" s="246"/>
      <c r="C874" s="246"/>
      <c r="D874" s="246"/>
      <c r="E874" s="246"/>
      <c r="F874" s="246"/>
      <c r="G874" s="246"/>
      <c r="H874" s="246"/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</row>
    <row r="875" spans="1:26" customHeight="1" ht="15.75">
      <c r="A875" s="246"/>
      <c r="B875" s="246"/>
      <c r="C875" s="246"/>
      <c r="D875" s="246"/>
      <c r="E875" s="246"/>
      <c r="F875" s="246"/>
      <c r="G875" s="246"/>
      <c r="H875" s="246"/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</row>
    <row r="876" spans="1:26" customHeight="1" ht="15.75">
      <c r="A876" s="246"/>
      <c r="B876" s="246"/>
      <c r="C876" s="246"/>
      <c r="D876" s="246"/>
      <c r="E876" s="246"/>
      <c r="F876" s="246"/>
      <c r="G876" s="246"/>
      <c r="H876" s="246"/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</row>
    <row r="877" spans="1:26" customHeight="1" ht="15.75">
      <c r="A877" s="246"/>
      <c r="B877" s="246"/>
      <c r="C877" s="246"/>
      <c r="D877" s="246"/>
      <c r="E877" s="246"/>
      <c r="F877" s="246"/>
      <c r="G877" s="246"/>
      <c r="H877" s="246"/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</row>
    <row r="878" spans="1:26" customHeight="1" ht="15.75">
      <c r="A878" s="246"/>
      <c r="B878" s="246"/>
      <c r="C878" s="246"/>
      <c r="D878" s="246"/>
      <c r="E878" s="246"/>
      <c r="F878" s="246"/>
      <c r="G878" s="246"/>
      <c r="H878" s="246"/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</row>
    <row r="879" spans="1:26" customHeight="1" ht="15.75">
      <c r="A879" s="246"/>
      <c r="B879" s="246"/>
      <c r="C879" s="246"/>
      <c r="D879" s="246"/>
      <c r="E879" s="246"/>
      <c r="F879" s="246"/>
      <c r="G879" s="246"/>
      <c r="H879" s="246"/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</row>
    <row r="880" spans="1:26" customHeight="1" ht="15.75">
      <c r="A880" s="246"/>
      <c r="B880" s="246"/>
      <c r="C880" s="246"/>
      <c r="D880" s="246"/>
      <c r="E880" s="246"/>
      <c r="F880" s="246"/>
      <c r="G880" s="246"/>
      <c r="H880" s="246"/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</row>
    <row r="881" spans="1:26" customHeight="1" ht="15.75">
      <c r="A881" s="246"/>
      <c r="B881" s="246"/>
      <c r="C881" s="246"/>
      <c r="D881" s="246"/>
      <c r="E881" s="246"/>
      <c r="F881" s="246"/>
      <c r="G881" s="246"/>
      <c r="H881" s="246"/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</row>
    <row r="882" spans="1:26" customHeight="1" ht="15.75">
      <c r="A882" s="246"/>
      <c r="B882" s="246"/>
      <c r="C882" s="246"/>
      <c r="D882" s="246"/>
      <c r="E882" s="246"/>
      <c r="F882" s="246"/>
      <c r="G882" s="246"/>
      <c r="H882" s="246"/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</row>
    <row r="883" spans="1:26" customHeight="1" ht="15.75">
      <c r="A883" s="246"/>
      <c r="B883" s="246"/>
      <c r="C883" s="246"/>
      <c r="D883" s="246"/>
      <c r="E883" s="246"/>
      <c r="F883" s="246"/>
      <c r="G883" s="246"/>
      <c r="H883" s="246"/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</row>
    <row r="884" spans="1:26" customHeight="1" ht="15.75">
      <c r="A884" s="246"/>
      <c r="B884" s="246"/>
      <c r="C884" s="246"/>
      <c r="D884" s="246"/>
      <c r="E884" s="246"/>
      <c r="F884" s="246"/>
      <c r="G884" s="246"/>
      <c r="H884" s="246"/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</row>
    <row r="885" spans="1:26" customHeight="1" ht="15.75">
      <c r="A885" s="246"/>
      <c r="B885" s="246"/>
      <c r="C885" s="246"/>
      <c r="D885" s="246"/>
      <c r="E885" s="246"/>
      <c r="F885" s="246"/>
      <c r="G885" s="246"/>
      <c r="H885" s="246"/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</row>
    <row r="886" spans="1:26" customHeight="1" ht="15.75">
      <c r="A886" s="246"/>
      <c r="B886" s="246"/>
      <c r="C886" s="246"/>
      <c r="D886" s="246"/>
      <c r="E886" s="246"/>
      <c r="F886" s="246"/>
      <c r="G886" s="246"/>
      <c r="H886" s="246"/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</row>
    <row r="887" spans="1:26" customHeight="1" ht="15.75">
      <c r="A887" s="246"/>
      <c r="B887" s="246"/>
      <c r="C887" s="246"/>
      <c r="D887" s="246"/>
      <c r="E887" s="246"/>
      <c r="F887" s="246"/>
      <c r="G887" s="246"/>
      <c r="H887" s="246"/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</row>
    <row r="888" spans="1:26" customHeight="1" ht="15.75">
      <c r="A888" s="246"/>
      <c r="B888" s="246"/>
      <c r="C888" s="246"/>
      <c r="D888" s="246"/>
      <c r="E888" s="246"/>
      <c r="F888" s="246"/>
      <c r="G888" s="246"/>
      <c r="H888" s="246"/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</row>
    <row r="889" spans="1:26" customHeight="1" ht="15.75">
      <c r="A889" s="246"/>
      <c r="B889" s="246"/>
      <c r="C889" s="246"/>
      <c r="D889" s="246"/>
      <c r="E889" s="246"/>
      <c r="F889" s="246"/>
      <c r="G889" s="246"/>
      <c r="H889" s="246"/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</row>
    <row r="890" spans="1:26" customHeight="1" ht="15.75">
      <c r="A890" s="246"/>
      <c r="B890" s="246"/>
      <c r="C890" s="246"/>
      <c r="D890" s="246"/>
      <c r="E890" s="246"/>
      <c r="F890" s="246"/>
      <c r="G890" s="246"/>
      <c r="H890" s="246"/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</row>
    <row r="891" spans="1:26" customHeight="1" ht="15.75">
      <c r="A891" s="246"/>
      <c r="B891" s="246"/>
      <c r="C891" s="246"/>
      <c r="D891" s="246"/>
      <c r="E891" s="246"/>
      <c r="F891" s="246"/>
      <c r="G891" s="246"/>
      <c r="H891" s="246"/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</row>
    <row r="892" spans="1:26" customHeight="1" ht="15.75">
      <c r="A892" s="246"/>
      <c r="B892" s="246"/>
      <c r="C892" s="246"/>
      <c r="D892" s="246"/>
      <c r="E892" s="246"/>
      <c r="F892" s="246"/>
      <c r="G892" s="246"/>
      <c r="H892" s="246"/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</row>
    <row r="893" spans="1:26" customHeight="1" ht="15.75">
      <c r="A893" s="246"/>
      <c r="B893" s="246"/>
      <c r="C893" s="246"/>
      <c r="D893" s="246"/>
      <c r="E893" s="246"/>
      <c r="F893" s="246"/>
      <c r="G893" s="246"/>
      <c r="H893" s="246"/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</row>
    <row r="894" spans="1:26" customHeight="1" ht="15.75">
      <c r="A894" s="246"/>
      <c r="B894" s="246"/>
      <c r="C894" s="246"/>
      <c r="D894" s="246"/>
      <c r="E894" s="246"/>
      <c r="F894" s="246"/>
      <c r="G894" s="246"/>
      <c r="H894" s="246"/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</row>
    <row r="895" spans="1:26" customHeight="1" ht="15.75">
      <c r="A895" s="246"/>
      <c r="B895" s="246"/>
      <c r="C895" s="246"/>
      <c r="D895" s="246"/>
      <c r="E895" s="246"/>
      <c r="F895" s="246"/>
      <c r="G895" s="246"/>
      <c r="H895" s="246"/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</row>
    <row r="896" spans="1:26" customHeight="1" ht="15.75">
      <c r="A896" s="246"/>
      <c r="B896" s="246"/>
      <c r="C896" s="246"/>
      <c r="D896" s="246"/>
      <c r="E896" s="246"/>
      <c r="F896" s="246"/>
      <c r="G896" s="246"/>
      <c r="H896" s="246"/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</row>
    <row r="897" spans="1:26" customHeight="1" ht="15.75">
      <c r="A897" s="246"/>
      <c r="B897" s="246"/>
      <c r="C897" s="246"/>
      <c r="D897" s="246"/>
      <c r="E897" s="246"/>
      <c r="F897" s="246"/>
      <c r="G897" s="246"/>
      <c r="H897" s="246"/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</row>
    <row r="898" spans="1:26" customHeight="1" ht="15.75">
      <c r="A898" s="246"/>
      <c r="B898" s="246"/>
      <c r="C898" s="246"/>
      <c r="D898" s="246"/>
      <c r="E898" s="246"/>
      <c r="F898" s="246"/>
      <c r="G898" s="246"/>
      <c r="H898" s="246"/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</row>
    <row r="899" spans="1:26" customHeight="1" ht="15.75">
      <c r="A899" s="246"/>
      <c r="B899" s="246"/>
      <c r="C899" s="246"/>
      <c r="D899" s="246"/>
      <c r="E899" s="246"/>
      <c r="F899" s="246"/>
      <c r="G899" s="246"/>
      <c r="H899" s="246"/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</row>
    <row r="900" spans="1:26" customHeight="1" ht="15.75">
      <c r="A900" s="246"/>
      <c r="B900" s="246"/>
      <c r="C900" s="246"/>
      <c r="D900" s="246"/>
      <c r="E900" s="246"/>
      <c r="F900" s="246"/>
      <c r="G900" s="246"/>
      <c r="H900" s="246"/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</row>
    <row r="901" spans="1:26" customHeight="1" ht="15.75">
      <c r="A901" s="246"/>
      <c r="B901" s="246"/>
      <c r="C901" s="246"/>
      <c r="D901" s="246"/>
      <c r="E901" s="246"/>
      <c r="F901" s="246"/>
      <c r="G901" s="246"/>
      <c r="H901" s="246"/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</row>
    <row r="902" spans="1:26" customHeight="1" ht="15.75">
      <c r="A902" s="246"/>
      <c r="B902" s="246"/>
      <c r="C902" s="246"/>
      <c r="D902" s="246"/>
      <c r="E902" s="246"/>
      <c r="F902" s="246"/>
      <c r="G902" s="246"/>
      <c r="H902" s="246"/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</row>
    <row r="903" spans="1:26" customHeight="1" ht="15.75">
      <c r="A903" s="246"/>
      <c r="B903" s="246"/>
      <c r="C903" s="246"/>
      <c r="D903" s="246"/>
      <c r="E903" s="246"/>
      <c r="F903" s="246"/>
      <c r="G903" s="246"/>
      <c r="H903" s="246"/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</row>
    <row r="904" spans="1:26" customHeight="1" ht="15.75">
      <c r="A904" s="246"/>
      <c r="B904" s="246"/>
      <c r="C904" s="246"/>
      <c r="D904" s="246"/>
      <c r="E904" s="246"/>
      <c r="F904" s="246"/>
      <c r="G904" s="246"/>
      <c r="H904" s="246"/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</row>
    <row r="905" spans="1:26" customHeight="1" ht="15.75">
      <c r="A905" s="246"/>
      <c r="B905" s="246"/>
      <c r="C905" s="246"/>
      <c r="D905" s="246"/>
      <c r="E905" s="246"/>
      <c r="F905" s="246"/>
      <c r="G905" s="246"/>
      <c r="H905" s="246"/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</row>
    <row r="906" spans="1:26" customHeight="1" ht="15.75">
      <c r="A906" s="246"/>
      <c r="B906" s="246"/>
      <c r="C906" s="246"/>
      <c r="D906" s="246"/>
      <c r="E906" s="246"/>
      <c r="F906" s="246"/>
      <c r="G906" s="246"/>
      <c r="H906" s="246"/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</row>
    <row r="907" spans="1:26" customHeight="1" ht="15.75">
      <c r="A907" s="246"/>
      <c r="B907" s="246"/>
      <c r="C907" s="246"/>
      <c r="D907" s="246"/>
      <c r="E907" s="246"/>
      <c r="F907" s="246"/>
      <c r="G907" s="246"/>
      <c r="H907" s="246"/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</row>
    <row r="908" spans="1:26" customHeight="1" ht="15.75">
      <c r="A908" s="246"/>
      <c r="B908" s="246"/>
      <c r="C908" s="246"/>
      <c r="D908" s="246"/>
      <c r="E908" s="246"/>
      <c r="F908" s="246"/>
      <c r="G908" s="246"/>
      <c r="H908" s="246"/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</row>
    <row r="909" spans="1:26" customHeight="1" ht="15.75">
      <c r="A909" s="246"/>
      <c r="B909" s="246"/>
      <c r="C909" s="246"/>
      <c r="D909" s="246"/>
      <c r="E909" s="246"/>
      <c r="F909" s="246"/>
      <c r="G909" s="246"/>
      <c r="H909" s="246"/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</row>
    <row r="910" spans="1:26" customHeight="1" ht="15.75">
      <c r="A910" s="246"/>
      <c r="B910" s="246"/>
      <c r="C910" s="246"/>
      <c r="D910" s="246"/>
      <c r="E910" s="246"/>
      <c r="F910" s="246"/>
      <c r="G910" s="246"/>
      <c r="H910" s="246"/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</row>
    <row r="911" spans="1:26" customHeight="1" ht="15.75">
      <c r="A911" s="246"/>
      <c r="B911" s="246"/>
      <c r="C911" s="246"/>
      <c r="D911" s="246"/>
      <c r="E911" s="246"/>
      <c r="F911" s="246"/>
      <c r="G911" s="246"/>
      <c r="H911" s="246"/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</row>
    <row r="912" spans="1:26" customHeight="1" ht="15.75">
      <c r="A912" s="246"/>
      <c r="B912" s="246"/>
      <c r="C912" s="246"/>
      <c r="D912" s="246"/>
      <c r="E912" s="246"/>
      <c r="F912" s="246"/>
      <c r="G912" s="246"/>
      <c r="H912" s="246"/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</row>
    <row r="913" spans="1:26" customHeight="1" ht="15.75">
      <c r="A913" s="246"/>
      <c r="B913" s="246"/>
      <c r="C913" s="246"/>
      <c r="D913" s="246"/>
      <c r="E913" s="246"/>
      <c r="F913" s="246"/>
      <c r="G913" s="246"/>
      <c r="H913" s="246"/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</row>
    <row r="914" spans="1:26" customHeight="1" ht="15.75">
      <c r="A914" s="246"/>
      <c r="B914" s="246"/>
      <c r="C914" s="246"/>
      <c r="D914" s="246"/>
      <c r="E914" s="246"/>
      <c r="F914" s="246"/>
      <c r="G914" s="246"/>
      <c r="H914" s="246"/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</row>
    <row r="915" spans="1:26" customHeight="1" ht="15.75">
      <c r="A915" s="246"/>
      <c r="B915" s="246"/>
      <c r="C915" s="246"/>
      <c r="D915" s="246"/>
      <c r="E915" s="246"/>
      <c r="F915" s="246"/>
      <c r="G915" s="246"/>
      <c r="H915" s="246"/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</row>
    <row r="916" spans="1:26" customHeight="1" ht="15.75">
      <c r="A916" s="246"/>
      <c r="B916" s="246"/>
      <c r="C916" s="246"/>
      <c r="D916" s="246"/>
      <c r="E916" s="246"/>
      <c r="F916" s="246"/>
      <c r="G916" s="246"/>
      <c r="H916" s="246"/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</row>
    <row r="917" spans="1:26" customHeight="1" ht="15.75">
      <c r="A917" s="246"/>
      <c r="B917" s="246"/>
      <c r="C917" s="246"/>
      <c r="D917" s="246"/>
      <c r="E917" s="246"/>
      <c r="F917" s="246"/>
      <c r="G917" s="246"/>
      <c r="H917" s="246"/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</row>
    <row r="918" spans="1:26" customHeight="1" ht="15.75">
      <c r="A918" s="246"/>
      <c r="B918" s="246"/>
      <c r="C918" s="246"/>
      <c r="D918" s="246"/>
      <c r="E918" s="246"/>
      <c r="F918" s="246"/>
      <c r="G918" s="246"/>
      <c r="H918" s="246"/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</row>
    <row r="919" spans="1:26" customHeight="1" ht="15.75">
      <c r="A919" s="246"/>
      <c r="B919" s="246"/>
      <c r="C919" s="246"/>
      <c r="D919" s="246"/>
      <c r="E919" s="246"/>
      <c r="F919" s="246"/>
      <c r="G919" s="246"/>
      <c r="H919" s="246"/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</row>
    <row r="920" spans="1:26" customHeight="1" ht="15.75">
      <c r="A920" s="246"/>
      <c r="B920" s="246"/>
      <c r="C920" s="246"/>
      <c r="D920" s="246"/>
      <c r="E920" s="246"/>
      <c r="F920" s="246"/>
      <c r="G920" s="246"/>
      <c r="H920" s="246"/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</row>
    <row r="921" spans="1:26" customHeight="1" ht="15.75">
      <c r="A921" s="246"/>
      <c r="B921" s="246"/>
      <c r="C921" s="246"/>
      <c r="D921" s="246"/>
      <c r="E921" s="246"/>
      <c r="F921" s="246"/>
      <c r="G921" s="246"/>
      <c r="H921" s="246"/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</row>
    <row r="922" spans="1:26" customHeight="1" ht="15.75">
      <c r="A922" s="246"/>
      <c r="B922" s="246"/>
      <c r="C922" s="246"/>
      <c r="D922" s="246"/>
      <c r="E922" s="246"/>
      <c r="F922" s="246"/>
      <c r="G922" s="246"/>
      <c r="H922" s="246"/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</row>
    <row r="923" spans="1:26" customHeight="1" ht="15.75">
      <c r="A923" s="246"/>
      <c r="B923" s="246"/>
      <c r="C923" s="246"/>
      <c r="D923" s="246"/>
      <c r="E923" s="246"/>
      <c r="F923" s="246"/>
      <c r="G923" s="246"/>
      <c r="H923" s="246"/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</row>
    <row r="924" spans="1:26" customHeight="1" ht="15.75">
      <c r="A924" s="246"/>
      <c r="B924" s="246"/>
      <c r="C924" s="246"/>
      <c r="D924" s="246"/>
      <c r="E924" s="246"/>
      <c r="F924" s="246"/>
      <c r="G924" s="246"/>
      <c r="H924" s="246"/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</row>
    <row r="925" spans="1:26" customHeight="1" ht="15.75">
      <c r="A925" s="246"/>
      <c r="B925" s="246"/>
      <c r="C925" s="246"/>
      <c r="D925" s="246"/>
      <c r="E925" s="246"/>
      <c r="F925" s="246"/>
      <c r="G925" s="246"/>
      <c r="H925" s="246"/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</row>
    <row r="926" spans="1:26" customHeight="1" ht="15.75">
      <c r="A926" s="246"/>
      <c r="B926" s="246"/>
      <c r="C926" s="246"/>
      <c r="D926" s="246"/>
      <c r="E926" s="246"/>
      <c r="F926" s="246"/>
      <c r="G926" s="246"/>
      <c r="H926" s="246"/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</row>
    <row r="927" spans="1:26" customHeight="1" ht="15.75">
      <c r="A927" s="246"/>
      <c r="B927" s="246"/>
      <c r="C927" s="246"/>
      <c r="D927" s="246"/>
      <c r="E927" s="246"/>
      <c r="F927" s="246"/>
      <c r="G927" s="246"/>
      <c r="H927" s="246"/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</row>
    <row r="928" spans="1:26" customHeight="1" ht="15.75">
      <c r="A928" s="246"/>
      <c r="B928" s="246"/>
      <c r="C928" s="246"/>
      <c r="D928" s="246"/>
      <c r="E928" s="246"/>
      <c r="F928" s="246"/>
      <c r="G928" s="246"/>
      <c r="H928" s="246"/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</row>
    <row r="929" spans="1:26" customHeight="1" ht="15.75">
      <c r="A929" s="246"/>
      <c r="B929" s="246"/>
      <c r="C929" s="246"/>
      <c r="D929" s="246"/>
      <c r="E929" s="246"/>
      <c r="F929" s="246"/>
      <c r="G929" s="246"/>
      <c r="H929" s="246"/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</row>
    <row r="930" spans="1:26" customHeight="1" ht="15.75">
      <c r="A930" s="246"/>
      <c r="B930" s="246"/>
      <c r="C930" s="246"/>
      <c r="D930" s="246"/>
      <c r="E930" s="246"/>
      <c r="F930" s="246"/>
      <c r="G930" s="246"/>
      <c r="H930" s="246"/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</row>
    <row r="931" spans="1:26" customHeight="1" ht="15.75">
      <c r="A931" s="246"/>
      <c r="B931" s="246"/>
      <c r="C931" s="246"/>
      <c r="D931" s="246"/>
      <c r="E931" s="246"/>
      <c r="F931" s="246"/>
      <c r="G931" s="246"/>
      <c r="H931" s="246"/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</row>
    <row r="932" spans="1:26" customHeight="1" ht="15.75">
      <c r="A932" s="246"/>
      <c r="B932" s="246"/>
      <c r="C932" s="246"/>
      <c r="D932" s="246"/>
      <c r="E932" s="246"/>
      <c r="F932" s="246"/>
      <c r="G932" s="246"/>
      <c r="H932" s="246"/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</row>
    <row r="933" spans="1:26" customHeight="1" ht="15.75">
      <c r="A933" s="246"/>
      <c r="B933" s="246"/>
      <c r="C933" s="246"/>
      <c r="D933" s="246"/>
      <c r="E933" s="246"/>
      <c r="F933" s="246"/>
      <c r="G933" s="246"/>
      <c r="H933" s="246"/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</row>
    <row r="934" spans="1:26" customHeight="1" ht="15.75">
      <c r="A934" s="246"/>
      <c r="B934" s="246"/>
      <c r="C934" s="246"/>
      <c r="D934" s="246"/>
      <c r="E934" s="246"/>
      <c r="F934" s="246"/>
      <c r="G934" s="246"/>
      <c r="H934" s="246"/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</row>
    <row r="935" spans="1:26" customHeight="1" ht="15.75">
      <c r="A935" s="246"/>
      <c r="B935" s="246"/>
      <c r="C935" s="246"/>
      <c r="D935" s="246"/>
      <c r="E935" s="246"/>
      <c r="F935" s="246"/>
      <c r="G935" s="246"/>
      <c r="H935" s="246"/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</row>
    <row r="936" spans="1:26" customHeight="1" ht="15.75">
      <c r="A936" s="246"/>
      <c r="B936" s="246"/>
      <c r="C936" s="246"/>
      <c r="D936" s="246"/>
      <c r="E936" s="246"/>
      <c r="F936" s="246"/>
      <c r="G936" s="246"/>
      <c r="H936" s="246"/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</row>
    <row r="937" spans="1:26" customHeight="1" ht="15.75">
      <c r="A937" s="246"/>
      <c r="B937" s="246"/>
      <c r="C937" s="246"/>
      <c r="D937" s="246"/>
      <c r="E937" s="246"/>
      <c r="F937" s="246"/>
      <c r="G937" s="246"/>
      <c r="H937" s="246"/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</row>
    <row r="938" spans="1:26" customHeight="1" ht="15.75">
      <c r="A938" s="246"/>
      <c r="B938" s="246"/>
      <c r="C938" s="246"/>
      <c r="D938" s="246"/>
      <c r="E938" s="246"/>
      <c r="F938" s="246"/>
      <c r="G938" s="246"/>
      <c r="H938" s="246"/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</row>
    <row r="939" spans="1:26" customHeight="1" ht="15.75">
      <c r="A939" s="246"/>
      <c r="B939" s="246"/>
      <c r="C939" s="246"/>
      <c r="D939" s="246"/>
      <c r="E939" s="246"/>
      <c r="F939" s="246"/>
      <c r="G939" s="246"/>
      <c r="H939" s="246"/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</row>
    <row r="940" spans="1:26" customHeight="1" ht="15.75">
      <c r="A940" s="246"/>
      <c r="B940" s="246"/>
      <c r="C940" s="246"/>
      <c r="D940" s="246"/>
      <c r="E940" s="246"/>
      <c r="F940" s="246"/>
      <c r="G940" s="246"/>
      <c r="H940" s="246"/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</row>
    <row r="941" spans="1:26" customHeight="1" ht="15.75">
      <c r="A941" s="246"/>
      <c r="B941" s="246"/>
      <c r="C941" s="246"/>
      <c r="D941" s="246"/>
      <c r="E941" s="246"/>
      <c r="F941" s="246"/>
      <c r="G941" s="246"/>
      <c r="H941" s="246"/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</row>
    <row r="942" spans="1:26" customHeight="1" ht="15.75">
      <c r="A942" s="246"/>
      <c r="B942" s="246"/>
      <c r="C942" s="246"/>
      <c r="D942" s="246"/>
      <c r="E942" s="246"/>
      <c r="F942" s="246"/>
      <c r="G942" s="246"/>
      <c r="H942" s="246"/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</row>
    <row r="943" spans="1:26" customHeight="1" ht="15.75">
      <c r="A943" s="246"/>
      <c r="B943" s="246"/>
      <c r="C943" s="246"/>
      <c r="D943" s="246"/>
      <c r="E943" s="246"/>
      <c r="F943" s="246"/>
      <c r="G943" s="246"/>
      <c r="H943" s="246"/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</row>
    <row r="944" spans="1:26" customHeight="1" ht="15.75">
      <c r="A944" s="246"/>
      <c r="B944" s="246"/>
      <c r="C944" s="246"/>
      <c r="D944" s="246"/>
      <c r="E944" s="246"/>
      <c r="F944" s="246"/>
      <c r="G944" s="246"/>
      <c r="H944" s="246"/>
      <c r="I944" s="246"/>
      <c r="J944" s="246"/>
      <c r="K944" s="246"/>
      <c r="L944" s="246"/>
      <c r="M944" s="246"/>
      <c r="N944" s="246"/>
      <c r="O944" s="246"/>
      <c r="P944" s="246"/>
      <c r="Q944" s="246"/>
      <c r="R944" s="246"/>
      <c r="S944" s="246"/>
      <c r="T944" s="246"/>
      <c r="U944" s="246"/>
      <c r="V944" s="246"/>
      <c r="W944" s="246"/>
      <c r="X944" s="246"/>
      <c r="Y944" s="246"/>
      <c r="Z944" s="246"/>
    </row>
    <row r="945" spans="1:26" customHeight="1" ht="15.75">
      <c r="A945" s="246"/>
      <c r="B945" s="246"/>
      <c r="C945" s="246"/>
      <c r="D945" s="246"/>
      <c r="E945" s="246"/>
      <c r="F945" s="246"/>
      <c r="G945" s="246"/>
      <c r="H945" s="246"/>
      <c r="I945" s="246"/>
      <c r="J945" s="246"/>
      <c r="K945" s="246"/>
      <c r="L945" s="246"/>
      <c r="M945" s="246"/>
      <c r="N945" s="246"/>
      <c r="O945" s="246"/>
      <c r="P945" s="246"/>
      <c r="Q945" s="246"/>
      <c r="R945" s="246"/>
      <c r="S945" s="246"/>
      <c r="T945" s="246"/>
      <c r="U945" s="246"/>
      <c r="V945" s="246"/>
      <c r="W945" s="246"/>
      <c r="X945" s="246"/>
      <c r="Y945" s="246"/>
      <c r="Z945" s="246"/>
    </row>
    <row r="946" spans="1:26" customHeight="1" ht="15.75">
      <c r="A946" s="246"/>
      <c r="B946" s="246"/>
      <c r="C946" s="246"/>
      <c r="D946" s="246"/>
      <c r="E946" s="246"/>
      <c r="F946" s="246"/>
      <c r="G946" s="246"/>
      <c r="H946" s="246"/>
      <c r="I946" s="246"/>
      <c r="J946" s="246"/>
      <c r="K946" s="246"/>
      <c r="L946" s="246"/>
      <c r="M946" s="246"/>
      <c r="N946" s="246"/>
      <c r="O946" s="246"/>
      <c r="P946" s="246"/>
      <c r="Q946" s="246"/>
      <c r="R946" s="246"/>
      <c r="S946" s="246"/>
      <c r="T946" s="246"/>
      <c r="U946" s="246"/>
      <c r="V946" s="246"/>
      <c r="W946" s="246"/>
      <c r="X946" s="246"/>
      <c r="Y946" s="246"/>
      <c r="Z946" s="246"/>
    </row>
    <row r="947" spans="1:26" customHeight="1" ht="15.75">
      <c r="A947" s="246"/>
      <c r="B947" s="246"/>
      <c r="C947" s="246"/>
      <c r="D947" s="246"/>
      <c r="E947" s="246"/>
      <c r="F947" s="246"/>
      <c r="G947" s="246"/>
      <c r="H947" s="246"/>
      <c r="I947" s="246"/>
      <c r="J947" s="246"/>
      <c r="K947" s="246"/>
      <c r="L947" s="246"/>
      <c r="M947" s="246"/>
      <c r="N947" s="246"/>
      <c r="O947" s="246"/>
      <c r="P947" s="246"/>
      <c r="Q947" s="246"/>
      <c r="R947" s="246"/>
      <c r="S947" s="246"/>
      <c r="T947" s="246"/>
      <c r="U947" s="246"/>
      <c r="V947" s="246"/>
      <c r="W947" s="246"/>
      <c r="X947" s="246"/>
      <c r="Y947" s="246"/>
      <c r="Z947" s="246"/>
    </row>
    <row r="948" spans="1:26" customHeight="1" ht="15.75">
      <c r="A948" s="246"/>
      <c r="B948" s="246"/>
      <c r="C948" s="246"/>
      <c r="D948" s="246"/>
      <c r="E948" s="246"/>
      <c r="F948" s="246"/>
      <c r="G948" s="246"/>
      <c r="H948" s="246"/>
      <c r="I948" s="246"/>
      <c r="J948" s="246"/>
      <c r="K948" s="246"/>
      <c r="L948" s="246"/>
      <c r="M948" s="246"/>
      <c r="N948" s="246"/>
      <c r="O948" s="246"/>
      <c r="P948" s="246"/>
      <c r="Q948" s="246"/>
      <c r="R948" s="246"/>
      <c r="S948" s="246"/>
      <c r="T948" s="246"/>
      <c r="U948" s="246"/>
      <c r="V948" s="246"/>
      <c r="W948" s="246"/>
      <c r="X948" s="246"/>
      <c r="Y948" s="246"/>
      <c r="Z948" s="246"/>
    </row>
    <row r="949" spans="1:26" customHeight="1" ht="15.75">
      <c r="A949" s="246"/>
      <c r="B949" s="246"/>
      <c r="C949" s="246"/>
      <c r="D949" s="246"/>
      <c r="E949" s="246"/>
      <c r="F949" s="246"/>
      <c r="G949" s="246"/>
      <c r="H949" s="246"/>
      <c r="I949" s="246"/>
      <c r="J949" s="246"/>
      <c r="K949" s="246"/>
      <c r="L949" s="246"/>
      <c r="M949" s="246"/>
      <c r="N949" s="246"/>
      <c r="O949" s="246"/>
      <c r="P949" s="246"/>
      <c r="Q949" s="246"/>
      <c r="R949" s="246"/>
      <c r="S949" s="246"/>
      <c r="T949" s="246"/>
      <c r="U949" s="246"/>
      <c r="V949" s="246"/>
      <c r="W949" s="246"/>
      <c r="X949" s="246"/>
      <c r="Y949" s="246"/>
      <c r="Z949" s="246"/>
    </row>
    <row r="950" spans="1:26" customHeight="1" ht="15.75">
      <c r="A950" s="246"/>
      <c r="B950" s="246"/>
      <c r="C950" s="246"/>
      <c r="D950" s="246"/>
      <c r="E950" s="246"/>
      <c r="F950" s="246"/>
      <c r="G950" s="246"/>
      <c r="H950" s="246"/>
      <c r="I950" s="246"/>
      <c r="J950" s="246"/>
      <c r="K950" s="246"/>
      <c r="L950" s="246"/>
      <c r="M950" s="246"/>
      <c r="N950" s="246"/>
      <c r="O950" s="246"/>
      <c r="P950" s="246"/>
      <c r="Q950" s="246"/>
      <c r="R950" s="246"/>
      <c r="S950" s="246"/>
      <c r="T950" s="246"/>
      <c r="U950" s="246"/>
      <c r="V950" s="246"/>
      <c r="W950" s="246"/>
      <c r="X950" s="246"/>
      <c r="Y950" s="246"/>
      <c r="Z950" s="246"/>
    </row>
    <row r="951" spans="1:26" customHeight="1" ht="15.75">
      <c r="A951" s="246"/>
      <c r="B951" s="246"/>
      <c r="C951" s="246"/>
      <c r="D951" s="246"/>
      <c r="E951" s="246"/>
      <c r="F951" s="246"/>
      <c r="G951" s="246"/>
      <c r="H951" s="246"/>
      <c r="I951" s="246"/>
      <c r="J951" s="246"/>
      <c r="K951" s="246"/>
      <c r="L951" s="246"/>
      <c r="M951" s="246"/>
      <c r="N951" s="246"/>
      <c r="O951" s="246"/>
      <c r="P951" s="246"/>
      <c r="Q951" s="246"/>
      <c r="R951" s="246"/>
      <c r="S951" s="246"/>
      <c r="T951" s="246"/>
      <c r="U951" s="246"/>
      <c r="V951" s="246"/>
      <c r="W951" s="246"/>
      <c r="X951" s="246"/>
      <c r="Y951" s="246"/>
      <c r="Z951" s="246"/>
    </row>
    <row r="952" spans="1:26" customHeight="1" ht="15.75">
      <c r="A952" s="246"/>
      <c r="B952" s="246"/>
      <c r="C952" s="246"/>
      <c r="D952" s="246"/>
      <c r="E952" s="246"/>
      <c r="F952" s="246"/>
      <c r="G952" s="246"/>
      <c r="H952" s="246"/>
      <c r="I952" s="246"/>
      <c r="J952" s="246"/>
      <c r="K952" s="246"/>
      <c r="L952" s="246"/>
      <c r="M952" s="246"/>
      <c r="N952" s="246"/>
      <c r="O952" s="246"/>
      <c r="P952" s="246"/>
      <c r="Q952" s="246"/>
      <c r="R952" s="246"/>
      <c r="S952" s="246"/>
      <c r="T952" s="246"/>
      <c r="U952" s="246"/>
      <c r="V952" s="246"/>
      <c r="W952" s="246"/>
      <c r="X952" s="246"/>
      <c r="Y952" s="246"/>
      <c r="Z952" s="246"/>
    </row>
    <row r="953" spans="1:26" customHeight="1" ht="15.75">
      <c r="A953" s="246"/>
      <c r="B953" s="246"/>
      <c r="C953" s="246"/>
      <c r="D953" s="246"/>
      <c r="E953" s="246"/>
      <c r="F953" s="246"/>
      <c r="G953" s="246"/>
      <c r="H953" s="246"/>
      <c r="I953" s="246"/>
      <c r="J953" s="246"/>
      <c r="K953" s="246"/>
      <c r="L953" s="246"/>
      <c r="M953" s="246"/>
      <c r="N953" s="246"/>
      <c r="O953" s="246"/>
      <c r="P953" s="246"/>
      <c r="Q953" s="246"/>
      <c r="R953" s="246"/>
      <c r="S953" s="246"/>
      <c r="T953" s="246"/>
      <c r="U953" s="246"/>
      <c r="V953" s="246"/>
      <c r="W953" s="246"/>
      <c r="X953" s="246"/>
      <c r="Y953" s="246"/>
      <c r="Z953" s="246"/>
    </row>
    <row r="954" spans="1:26" customHeight="1" ht="15.75">
      <c r="A954" s="246"/>
      <c r="B954" s="246"/>
      <c r="C954" s="246"/>
      <c r="D954" s="246"/>
      <c r="E954" s="246"/>
      <c r="F954" s="246"/>
      <c r="G954" s="246"/>
      <c r="H954" s="246"/>
      <c r="I954" s="246"/>
      <c r="J954" s="246"/>
      <c r="K954" s="246"/>
      <c r="L954" s="246"/>
      <c r="M954" s="246"/>
      <c r="N954" s="246"/>
      <c r="O954" s="246"/>
      <c r="P954" s="246"/>
      <c r="Q954" s="246"/>
      <c r="R954" s="246"/>
      <c r="S954" s="246"/>
      <c r="T954" s="246"/>
      <c r="U954" s="246"/>
      <c r="V954" s="246"/>
      <c r="W954" s="246"/>
      <c r="X954" s="246"/>
      <c r="Y954" s="246"/>
      <c r="Z954" s="246"/>
    </row>
    <row r="955" spans="1:26" customHeight="1" ht="15.75">
      <c r="A955" s="246"/>
      <c r="B955" s="246"/>
      <c r="C955" s="246"/>
      <c r="D955" s="246"/>
      <c r="E955" s="246"/>
      <c r="F955" s="246"/>
      <c r="G955" s="246"/>
      <c r="H955" s="246"/>
      <c r="I955" s="246"/>
      <c r="J955" s="246"/>
      <c r="K955" s="246"/>
      <c r="L955" s="246"/>
      <c r="M955" s="246"/>
      <c r="N955" s="246"/>
      <c r="O955" s="246"/>
      <c r="P955" s="246"/>
      <c r="Q955" s="246"/>
      <c r="R955" s="246"/>
      <c r="S955" s="246"/>
      <c r="T955" s="246"/>
      <c r="U955" s="246"/>
      <c r="V955" s="246"/>
      <c r="W955" s="246"/>
      <c r="X955" s="246"/>
      <c r="Y955" s="246"/>
      <c r="Z955" s="246"/>
    </row>
    <row r="956" spans="1:26" customHeight="1" ht="15.75">
      <c r="A956" s="246"/>
      <c r="B956" s="246"/>
      <c r="C956" s="246"/>
      <c r="D956" s="246"/>
      <c r="E956" s="246"/>
      <c r="F956" s="246"/>
      <c r="G956" s="246"/>
      <c r="H956" s="246"/>
      <c r="I956" s="246"/>
      <c r="J956" s="246"/>
      <c r="K956" s="246"/>
      <c r="L956" s="246"/>
      <c r="M956" s="246"/>
      <c r="N956" s="246"/>
      <c r="O956" s="246"/>
      <c r="P956" s="246"/>
      <c r="Q956" s="246"/>
      <c r="R956" s="246"/>
      <c r="S956" s="246"/>
      <c r="T956" s="246"/>
      <c r="U956" s="246"/>
      <c r="V956" s="246"/>
      <c r="W956" s="246"/>
      <c r="X956" s="246"/>
      <c r="Y956" s="246"/>
      <c r="Z956" s="246"/>
    </row>
    <row r="957" spans="1:26" customHeight="1" ht="15.75">
      <c r="A957" s="246"/>
      <c r="B957" s="246"/>
      <c r="C957" s="246"/>
      <c r="D957" s="246"/>
      <c r="E957" s="246"/>
      <c r="F957" s="246"/>
      <c r="G957" s="246"/>
      <c r="H957" s="246"/>
      <c r="I957" s="246"/>
      <c r="J957" s="246"/>
      <c r="K957" s="246"/>
      <c r="L957" s="246"/>
      <c r="M957" s="246"/>
      <c r="N957" s="246"/>
      <c r="O957" s="246"/>
      <c r="P957" s="246"/>
      <c r="Q957" s="246"/>
      <c r="R957" s="246"/>
      <c r="S957" s="246"/>
      <c r="T957" s="246"/>
      <c r="U957" s="246"/>
      <c r="V957" s="246"/>
      <c r="W957" s="246"/>
      <c r="X957" s="246"/>
      <c r="Y957" s="246"/>
      <c r="Z957" s="246"/>
    </row>
    <row r="958" spans="1:26" customHeight="1" ht="15.75">
      <c r="A958" s="246"/>
      <c r="B958" s="246"/>
      <c r="C958" s="246"/>
      <c r="D958" s="246"/>
      <c r="E958" s="246"/>
      <c r="F958" s="246"/>
      <c r="G958" s="246"/>
      <c r="H958" s="246"/>
      <c r="I958" s="246"/>
      <c r="J958" s="246"/>
      <c r="K958" s="246"/>
      <c r="L958" s="246"/>
      <c r="M958" s="246"/>
      <c r="N958" s="246"/>
      <c r="O958" s="246"/>
      <c r="P958" s="246"/>
      <c r="Q958" s="246"/>
      <c r="R958" s="246"/>
      <c r="S958" s="246"/>
      <c r="T958" s="246"/>
      <c r="U958" s="246"/>
      <c r="V958" s="246"/>
      <c r="W958" s="246"/>
      <c r="X958" s="246"/>
      <c r="Y958" s="246"/>
      <c r="Z958" s="246"/>
    </row>
    <row r="959" spans="1:26" customHeight="1" ht="15.75">
      <c r="A959" s="246"/>
      <c r="B959" s="246"/>
      <c r="C959" s="246"/>
      <c r="D959" s="246"/>
      <c r="E959" s="246"/>
      <c r="F959" s="246"/>
      <c r="G959" s="246"/>
      <c r="H959" s="246"/>
      <c r="I959" s="246"/>
      <c r="J959" s="246"/>
      <c r="K959" s="246"/>
      <c r="L959" s="246"/>
      <c r="M959" s="246"/>
      <c r="N959" s="246"/>
      <c r="O959" s="246"/>
      <c r="P959" s="246"/>
      <c r="Q959" s="246"/>
      <c r="R959" s="246"/>
      <c r="S959" s="246"/>
      <c r="T959" s="246"/>
      <c r="U959" s="246"/>
      <c r="V959" s="246"/>
      <c r="W959" s="246"/>
      <c r="X959" s="246"/>
      <c r="Y959" s="246"/>
      <c r="Z959" s="246"/>
    </row>
    <row r="960" spans="1:26" customHeight="1" ht="15.75">
      <c r="A960" s="246"/>
      <c r="B960" s="246"/>
      <c r="C960" s="246"/>
      <c r="D960" s="246"/>
      <c r="E960" s="246"/>
      <c r="F960" s="246"/>
      <c r="G960" s="246"/>
      <c r="H960" s="246"/>
      <c r="I960" s="246"/>
      <c r="J960" s="246"/>
      <c r="K960" s="246"/>
      <c r="L960" s="246"/>
      <c r="M960" s="246"/>
      <c r="N960" s="246"/>
      <c r="O960" s="246"/>
      <c r="P960" s="246"/>
      <c r="Q960" s="246"/>
      <c r="R960" s="246"/>
      <c r="S960" s="246"/>
      <c r="T960" s="246"/>
      <c r="U960" s="246"/>
      <c r="V960" s="246"/>
      <c r="W960" s="246"/>
      <c r="X960" s="246"/>
      <c r="Y960" s="246"/>
      <c r="Z960" s="246"/>
    </row>
    <row r="961" spans="1:26" customHeight="1" ht="15.75">
      <c r="A961" s="246"/>
      <c r="B961" s="246"/>
      <c r="C961" s="246"/>
      <c r="D961" s="246"/>
      <c r="E961" s="246"/>
      <c r="F961" s="246"/>
      <c r="G961" s="246"/>
      <c r="H961" s="246"/>
      <c r="I961" s="246"/>
      <c r="J961" s="246"/>
      <c r="K961" s="246"/>
      <c r="L961" s="246"/>
      <c r="M961" s="246"/>
      <c r="N961" s="246"/>
      <c r="O961" s="246"/>
      <c r="P961" s="246"/>
      <c r="Q961" s="246"/>
      <c r="R961" s="246"/>
      <c r="S961" s="246"/>
      <c r="T961" s="246"/>
      <c r="U961" s="246"/>
      <c r="V961" s="246"/>
      <c r="W961" s="246"/>
      <c r="X961" s="246"/>
      <c r="Y961" s="246"/>
      <c r="Z961" s="246"/>
    </row>
    <row r="962" spans="1:26" customHeight="1" ht="15.75">
      <c r="A962" s="246"/>
      <c r="B962" s="246"/>
      <c r="C962" s="246"/>
      <c r="D962" s="246"/>
      <c r="E962" s="246"/>
      <c r="F962" s="246"/>
      <c r="G962" s="246"/>
      <c r="H962" s="246"/>
      <c r="I962" s="246"/>
      <c r="J962" s="246"/>
      <c r="K962" s="246"/>
      <c r="L962" s="246"/>
      <c r="M962" s="246"/>
      <c r="N962" s="246"/>
      <c r="O962" s="246"/>
      <c r="P962" s="246"/>
      <c r="Q962" s="246"/>
      <c r="R962" s="246"/>
      <c r="S962" s="246"/>
      <c r="T962" s="246"/>
      <c r="U962" s="246"/>
      <c r="V962" s="246"/>
      <c r="W962" s="246"/>
      <c r="X962" s="246"/>
      <c r="Y962" s="246"/>
      <c r="Z962" s="246"/>
    </row>
    <row r="963" spans="1:26" customHeight="1" ht="15.75">
      <c r="A963" s="246"/>
      <c r="B963" s="246"/>
      <c r="C963" s="246"/>
      <c r="D963" s="246"/>
      <c r="E963" s="246"/>
      <c r="F963" s="246"/>
      <c r="G963" s="246"/>
      <c r="H963" s="246"/>
      <c r="I963" s="246"/>
      <c r="J963" s="246"/>
      <c r="K963" s="246"/>
      <c r="L963" s="246"/>
      <c r="M963" s="246"/>
      <c r="N963" s="246"/>
      <c r="O963" s="246"/>
      <c r="P963" s="246"/>
      <c r="Q963" s="246"/>
      <c r="R963" s="246"/>
      <c r="S963" s="246"/>
      <c r="T963" s="246"/>
      <c r="U963" s="246"/>
      <c r="V963" s="246"/>
      <c r="W963" s="246"/>
      <c r="X963" s="246"/>
      <c r="Y963" s="246"/>
      <c r="Z963" s="246"/>
    </row>
    <row r="964" spans="1:26" customHeight="1" ht="15.75">
      <c r="A964" s="246"/>
      <c r="B964" s="246"/>
      <c r="C964" s="246"/>
      <c r="D964" s="246"/>
      <c r="E964" s="246"/>
      <c r="F964" s="246"/>
      <c r="G964" s="246"/>
      <c r="H964" s="246"/>
      <c r="I964" s="246"/>
      <c r="J964" s="246"/>
      <c r="K964" s="246"/>
      <c r="L964" s="246"/>
      <c r="M964" s="246"/>
      <c r="N964" s="246"/>
      <c r="O964" s="246"/>
      <c r="P964" s="246"/>
      <c r="Q964" s="246"/>
      <c r="R964" s="246"/>
      <c r="S964" s="246"/>
      <c r="T964" s="246"/>
      <c r="U964" s="246"/>
      <c r="V964" s="246"/>
      <c r="W964" s="246"/>
      <c r="X964" s="246"/>
      <c r="Y964" s="246"/>
      <c r="Z964" s="246"/>
    </row>
    <row r="965" spans="1:26" customHeight="1" ht="15.75">
      <c r="A965" s="246"/>
      <c r="B965" s="246"/>
      <c r="C965" s="246"/>
      <c r="D965" s="246"/>
      <c r="E965" s="246"/>
      <c r="F965" s="246"/>
      <c r="G965" s="246"/>
      <c r="H965" s="246"/>
      <c r="I965" s="246"/>
      <c r="J965" s="246"/>
      <c r="K965" s="246"/>
      <c r="L965" s="246"/>
      <c r="M965" s="246"/>
      <c r="N965" s="246"/>
      <c r="O965" s="246"/>
      <c r="P965" s="246"/>
      <c r="Q965" s="246"/>
      <c r="R965" s="246"/>
      <c r="S965" s="246"/>
      <c r="T965" s="246"/>
      <c r="U965" s="246"/>
      <c r="V965" s="246"/>
      <c r="W965" s="246"/>
      <c r="X965" s="246"/>
      <c r="Y965" s="246"/>
      <c r="Z965" s="246"/>
    </row>
    <row r="966" spans="1:26" customHeight="1" ht="15.75">
      <c r="A966" s="246"/>
      <c r="B966" s="246"/>
      <c r="C966" s="246"/>
      <c r="D966" s="246"/>
      <c r="E966" s="246"/>
      <c r="F966" s="246"/>
      <c r="G966" s="246"/>
      <c r="H966" s="246"/>
      <c r="I966" s="246"/>
      <c r="J966" s="246"/>
      <c r="K966" s="246"/>
      <c r="L966" s="246"/>
      <c r="M966" s="246"/>
      <c r="N966" s="246"/>
      <c r="O966" s="246"/>
      <c r="P966" s="246"/>
      <c r="Q966" s="246"/>
      <c r="R966" s="246"/>
      <c r="S966" s="246"/>
      <c r="T966" s="246"/>
      <c r="U966" s="246"/>
      <c r="V966" s="246"/>
      <c r="W966" s="246"/>
      <c r="X966" s="246"/>
      <c r="Y966" s="246"/>
      <c r="Z966" s="246"/>
    </row>
    <row r="967" spans="1:26" customHeight="1" ht="15.75">
      <c r="A967" s="246"/>
      <c r="B967" s="246"/>
      <c r="C967" s="246"/>
      <c r="D967" s="246"/>
      <c r="E967" s="246"/>
      <c r="F967" s="246"/>
      <c r="G967" s="246"/>
      <c r="H967" s="246"/>
      <c r="I967" s="246"/>
      <c r="J967" s="246"/>
      <c r="K967" s="246"/>
      <c r="L967" s="246"/>
      <c r="M967" s="246"/>
      <c r="N967" s="246"/>
      <c r="O967" s="246"/>
      <c r="P967" s="246"/>
      <c r="Q967" s="246"/>
      <c r="R967" s="246"/>
      <c r="S967" s="246"/>
      <c r="T967" s="246"/>
      <c r="U967" s="246"/>
      <c r="V967" s="246"/>
      <c r="W967" s="246"/>
      <c r="X967" s="246"/>
      <c r="Y967" s="246"/>
      <c r="Z967" s="246"/>
    </row>
    <row r="968" spans="1:26" customHeight="1" ht="15.75">
      <c r="A968" s="246"/>
      <c r="B968" s="246"/>
      <c r="C968" s="246"/>
      <c r="D968" s="246"/>
      <c r="E968" s="246"/>
      <c r="F968" s="246"/>
      <c r="G968" s="246"/>
      <c r="H968" s="246"/>
      <c r="I968" s="246"/>
      <c r="J968" s="246"/>
      <c r="K968" s="246"/>
      <c r="L968" s="246"/>
      <c r="M968" s="246"/>
      <c r="N968" s="246"/>
      <c r="O968" s="246"/>
      <c r="P968" s="246"/>
      <c r="Q968" s="246"/>
      <c r="R968" s="246"/>
      <c r="S968" s="246"/>
      <c r="T968" s="246"/>
      <c r="U968" s="246"/>
      <c r="V968" s="246"/>
      <c r="W968" s="246"/>
      <c r="X968" s="246"/>
      <c r="Y968" s="246"/>
      <c r="Z968" s="246"/>
    </row>
    <row r="969" spans="1:26" customHeight="1" ht="15.75">
      <c r="A969" s="246"/>
      <c r="B969" s="246"/>
      <c r="C969" s="246"/>
      <c r="D969" s="246"/>
      <c r="E969" s="246"/>
      <c r="F969" s="246"/>
      <c r="G969" s="246"/>
      <c r="H969" s="246"/>
      <c r="I969" s="246"/>
      <c r="J969" s="246"/>
      <c r="K969" s="246"/>
      <c r="L969" s="246"/>
      <c r="M969" s="246"/>
      <c r="N969" s="246"/>
      <c r="O969" s="246"/>
      <c r="P969" s="246"/>
      <c r="Q969" s="246"/>
      <c r="R969" s="246"/>
      <c r="S969" s="246"/>
      <c r="T969" s="246"/>
      <c r="U969" s="246"/>
      <c r="V969" s="246"/>
      <c r="W969" s="246"/>
      <c r="X969" s="246"/>
      <c r="Y969" s="246"/>
      <c r="Z969" s="246"/>
    </row>
    <row r="970" spans="1:26" customHeight="1" ht="15.75">
      <c r="A970" s="246"/>
      <c r="B970" s="246"/>
      <c r="C970" s="246"/>
      <c r="D970" s="246"/>
      <c r="E970" s="246"/>
      <c r="F970" s="246"/>
      <c r="G970" s="246"/>
      <c r="H970" s="246"/>
      <c r="I970" s="246"/>
      <c r="J970" s="246"/>
      <c r="K970" s="246"/>
      <c r="L970" s="246"/>
      <c r="M970" s="246"/>
      <c r="N970" s="246"/>
      <c r="O970" s="246"/>
      <c r="P970" s="246"/>
      <c r="Q970" s="246"/>
      <c r="R970" s="246"/>
      <c r="S970" s="246"/>
      <c r="T970" s="246"/>
      <c r="U970" s="246"/>
      <c r="V970" s="246"/>
      <c r="W970" s="246"/>
      <c r="X970" s="246"/>
      <c r="Y970" s="246"/>
      <c r="Z970" s="246"/>
    </row>
    <row r="971" spans="1:26" customHeight="1" ht="15.75">
      <c r="A971" s="246"/>
      <c r="B971" s="246"/>
      <c r="C971" s="246"/>
      <c r="D971" s="246"/>
      <c r="E971" s="246"/>
      <c r="F971" s="246"/>
      <c r="G971" s="246"/>
      <c r="H971" s="246"/>
      <c r="I971" s="246"/>
      <c r="J971" s="246"/>
      <c r="K971" s="246"/>
      <c r="L971" s="246"/>
      <c r="M971" s="246"/>
      <c r="N971" s="246"/>
      <c r="O971" s="246"/>
      <c r="P971" s="246"/>
      <c r="Q971" s="246"/>
      <c r="R971" s="246"/>
      <c r="S971" s="246"/>
      <c r="T971" s="246"/>
      <c r="U971" s="246"/>
      <c r="V971" s="246"/>
      <c r="W971" s="246"/>
      <c r="X971" s="246"/>
      <c r="Y971" s="246"/>
      <c r="Z971" s="246"/>
    </row>
    <row r="972" spans="1:26" customHeight="1" ht="15.75">
      <c r="A972" s="246"/>
      <c r="B972" s="246"/>
      <c r="C972" s="246"/>
      <c r="D972" s="246"/>
      <c r="E972" s="246"/>
      <c r="F972" s="246"/>
      <c r="G972" s="246"/>
      <c r="H972" s="246"/>
      <c r="I972" s="246"/>
      <c r="J972" s="246"/>
      <c r="K972" s="246"/>
      <c r="L972" s="246"/>
      <c r="M972" s="246"/>
      <c r="N972" s="246"/>
      <c r="O972" s="246"/>
      <c r="P972" s="246"/>
      <c r="Q972" s="246"/>
      <c r="R972" s="246"/>
      <c r="S972" s="246"/>
      <c r="T972" s="246"/>
      <c r="U972" s="246"/>
      <c r="V972" s="246"/>
      <c r="W972" s="246"/>
      <c r="X972" s="246"/>
      <c r="Y972" s="246"/>
      <c r="Z972" s="246"/>
    </row>
    <row r="973" spans="1:26" customHeight="1" ht="15.75">
      <c r="A973" s="246"/>
      <c r="B973" s="246"/>
      <c r="C973" s="246"/>
      <c r="D973" s="246"/>
      <c r="E973" s="246"/>
      <c r="F973" s="246"/>
      <c r="G973" s="246"/>
      <c r="H973" s="246"/>
      <c r="I973" s="246"/>
      <c r="J973" s="246"/>
      <c r="K973" s="246"/>
      <c r="L973" s="246"/>
      <c r="M973" s="246"/>
      <c r="N973" s="246"/>
      <c r="O973" s="246"/>
      <c r="P973" s="246"/>
      <c r="Q973" s="246"/>
      <c r="R973" s="246"/>
      <c r="S973" s="246"/>
      <c r="T973" s="246"/>
      <c r="U973" s="246"/>
      <c r="V973" s="246"/>
      <c r="W973" s="246"/>
      <c r="X973" s="246"/>
      <c r="Y973" s="246"/>
      <c r="Z973" s="246"/>
    </row>
    <row r="974" spans="1:26" customHeight="1" ht="15.75">
      <c r="A974" s="246"/>
      <c r="B974" s="246"/>
      <c r="C974" s="246"/>
      <c r="D974" s="246"/>
      <c r="E974" s="246"/>
      <c r="F974" s="246"/>
      <c r="G974" s="246"/>
      <c r="H974" s="246"/>
      <c r="I974" s="246"/>
      <c r="J974" s="246"/>
      <c r="K974" s="246"/>
      <c r="L974" s="246"/>
      <c r="M974" s="246"/>
      <c r="N974" s="246"/>
      <c r="O974" s="246"/>
      <c r="P974" s="246"/>
      <c r="Q974" s="246"/>
      <c r="R974" s="246"/>
      <c r="S974" s="246"/>
      <c r="T974" s="246"/>
      <c r="U974" s="246"/>
      <c r="V974" s="246"/>
      <c r="W974" s="246"/>
      <c r="X974" s="246"/>
      <c r="Y974" s="246"/>
      <c r="Z974" s="246"/>
    </row>
    <row r="975" spans="1:26" customHeight="1" ht="15.75">
      <c r="A975" s="246"/>
      <c r="B975" s="246"/>
      <c r="C975" s="246"/>
      <c r="D975" s="246"/>
      <c r="E975" s="246"/>
      <c r="F975" s="246"/>
      <c r="G975" s="246"/>
      <c r="H975" s="246"/>
      <c r="I975" s="246"/>
      <c r="J975" s="246"/>
      <c r="K975" s="246"/>
      <c r="L975" s="246"/>
      <c r="M975" s="246"/>
      <c r="N975" s="246"/>
      <c r="O975" s="246"/>
      <c r="P975" s="246"/>
      <c r="Q975" s="246"/>
      <c r="R975" s="246"/>
      <c r="S975" s="246"/>
      <c r="T975" s="246"/>
      <c r="U975" s="246"/>
      <c r="V975" s="246"/>
      <c r="W975" s="246"/>
      <c r="X975" s="246"/>
      <c r="Y975" s="246"/>
      <c r="Z975" s="246"/>
    </row>
    <row r="976" spans="1:26" customHeight="1" ht="15.75">
      <c r="A976" s="246"/>
      <c r="B976" s="246"/>
      <c r="C976" s="246"/>
      <c r="D976" s="246"/>
      <c r="E976" s="246"/>
      <c r="F976" s="246"/>
      <c r="G976" s="246"/>
      <c r="H976" s="246"/>
      <c r="I976" s="246"/>
      <c r="J976" s="246"/>
      <c r="K976" s="246"/>
      <c r="L976" s="246"/>
      <c r="M976" s="246"/>
      <c r="N976" s="246"/>
      <c r="O976" s="246"/>
      <c r="P976" s="246"/>
      <c r="Q976" s="246"/>
      <c r="R976" s="246"/>
      <c r="S976" s="246"/>
      <c r="T976" s="246"/>
      <c r="U976" s="246"/>
      <c r="V976" s="246"/>
      <c r="W976" s="246"/>
      <c r="X976" s="246"/>
      <c r="Y976" s="246"/>
      <c r="Z976" s="246"/>
    </row>
    <row r="977" spans="1:26" customHeight="1" ht="15.75">
      <c r="A977" s="246"/>
      <c r="B977" s="246"/>
      <c r="C977" s="246"/>
      <c r="D977" s="246"/>
      <c r="E977" s="246"/>
      <c r="F977" s="246"/>
      <c r="G977" s="246"/>
      <c r="H977" s="246"/>
      <c r="I977" s="246"/>
      <c r="J977" s="246"/>
      <c r="K977" s="246"/>
      <c r="L977" s="246"/>
      <c r="M977" s="246"/>
      <c r="N977" s="246"/>
      <c r="O977" s="246"/>
      <c r="P977" s="246"/>
      <c r="Q977" s="246"/>
      <c r="R977" s="246"/>
      <c r="S977" s="246"/>
      <c r="T977" s="246"/>
      <c r="U977" s="246"/>
      <c r="V977" s="246"/>
      <c r="W977" s="246"/>
      <c r="X977" s="246"/>
      <c r="Y977" s="246"/>
      <c r="Z977" s="246"/>
    </row>
    <row r="978" spans="1:26" customHeight="1" ht="15.75">
      <c r="A978" s="246"/>
      <c r="B978" s="246"/>
      <c r="C978" s="246"/>
      <c r="D978" s="246"/>
      <c r="E978" s="246"/>
      <c r="F978" s="246"/>
      <c r="G978" s="246"/>
      <c r="H978" s="246"/>
      <c r="I978" s="246"/>
      <c r="J978" s="246"/>
      <c r="K978" s="246"/>
      <c r="L978" s="246"/>
      <c r="M978" s="246"/>
      <c r="N978" s="246"/>
      <c r="O978" s="246"/>
      <c r="P978" s="246"/>
      <c r="Q978" s="246"/>
      <c r="R978" s="246"/>
      <c r="S978" s="246"/>
      <c r="T978" s="246"/>
      <c r="U978" s="246"/>
      <c r="V978" s="246"/>
      <c r="W978" s="246"/>
      <c r="X978" s="246"/>
      <c r="Y978" s="246"/>
      <c r="Z978" s="246"/>
    </row>
    <row r="979" spans="1:26" customHeight="1" ht="15.75">
      <c r="A979" s="246"/>
      <c r="B979" s="246"/>
      <c r="C979" s="246"/>
      <c r="D979" s="246"/>
      <c r="E979" s="246"/>
      <c r="F979" s="246"/>
      <c r="G979" s="246"/>
      <c r="H979" s="246"/>
      <c r="I979" s="246"/>
      <c r="J979" s="246"/>
      <c r="K979" s="246"/>
      <c r="L979" s="246"/>
      <c r="M979" s="246"/>
      <c r="N979" s="246"/>
      <c r="O979" s="246"/>
      <c r="P979" s="246"/>
      <c r="Q979" s="246"/>
      <c r="R979" s="246"/>
      <c r="S979" s="246"/>
      <c r="T979" s="246"/>
      <c r="U979" s="246"/>
      <c r="V979" s="246"/>
      <c r="W979" s="246"/>
      <c r="X979" s="246"/>
      <c r="Y979" s="246"/>
      <c r="Z979" s="246"/>
    </row>
    <row r="980" spans="1:26" customHeight="1" ht="15.75">
      <c r="A980" s="246"/>
      <c r="B980" s="246"/>
      <c r="C980" s="246"/>
      <c r="D980" s="246"/>
      <c r="E980" s="246"/>
      <c r="F980" s="246"/>
      <c r="G980" s="246"/>
      <c r="H980" s="246"/>
      <c r="I980" s="246"/>
      <c r="J980" s="246"/>
      <c r="K980" s="246"/>
      <c r="L980" s="246"/>
      <c r="M980" s="246"/>
      <c r="N980" s="246"/>
      <c r="O980" s="246"/>
      <c r="P980" s="246"/>
      <c r="Q980" s="246"/>
      <c r="R980" s="246"/>
      <c r="S980" s="246"/>
      <c r="T980" s="246"/>
      <c r="U980" s="246"/>
      <c r="V980" s="246"/>
      <c r="W980" s="246"/>
      <c r="X980" s="246"/>
      <c r="Y980" s="246"/>
      <c r="Z980" s="246"/>
    </row>
    <row r="981" spans="1:26" customHeight="1" ht="15.75">
      <c r="A981" s="246"/>
      <c r="B981" s="246"/>
      <c r="C981" s="246"/>
      <c r="D981" s="246"/>
      <c r="E981" s="246"/>
      <c r="F981" s="246"/>
      <c r="G981" s="246"/>
      <c r="H981" s="246"/>
      <c r="I981" s="246"/>
      <c r="J981" s="246"/>
      <c r="K981" s="246"/>
      <c r="L981" s="246"/>
      <c r="M981" s="246"/>
      <c r="N981" s="246"/>
      <c r="O981" s="246"/>
      <c r="P981" s="246"/>
      <c r="Q981" s="246"/>
      <c r="R981" s="246"/>
      <c r="S981" s="246"/>
      <c r="T981" s="246"/>
      <c r="U981" s="246"/>
      <c r="V981" s="246"/>
      <c r="W981" s="246"/>
      <c r="X981" s="246"/>
      <c r="Y981" s="246"/>
      <c r="Z981" s="246"/>
    </row>
    <row r="982" spans="1:26" customHeight="1" ht="15.75">
      <c r="A982" s="246"/>
      <c r="B982" s="246"/>
      <c r="C982" s="246"/>
      <c r="D982" s="246"/>
      <c r="E982" s="246"/>
      <c r="F982" s="246"/>
      <c r="G982" s="246"/>
      <c r="H982" s="246"/>
      <c r="I982" s="246"/>
      <c r="J982" s="246"/>
      <c r="K982" s="246"/>
      <c r="L982" s="246"/>
      <c r="M982" s="246"/>
      <c r="N982" s="246"/>
      <c r="O982" s="246"/>
      <c r="P982" s="246"/>
      <c r="Q982" s="246"/>
      <c r="R982" s="246"/>
      <c r="S982" s="246"/>
      <c r="T982" s="246"/>
      <c r="U982" s="246"/>
      <c r="V982" s="246"/>
      <c r="W982" s="246"/>
      <c r="X982" s="246"/>
      <c r="Y982" s="246"/>
      <c r="Z982" s="246"/>
    </row>
    <row r="983" spans="1:26" customHeight="1" ht="15.75">
      <c r="A983" s="246"/>
      <c r="B983" s="246"/>
      <c r="C983" s="246"/>
      <c r="D983" s="246"/>
      <c r="E983" s="246"/>
      <c r="F983" s="246"/>
      <c r="G983" s="246"/>
      <c r="H983" s="246"/>
      <c r="I983" s="246"/>
      <c r="J983" s="246"/>
      <c r="K983" s="246"/>
      <c r="L983" s="246"/>
      <c r="M983" s="246"/>
      <c r="N983" s="246"/>
      <c r="O983" s="246"/>
      <c r="P983" s="246"/>
      <c r="Q983" s="246"/>
      <c r="R983" s="246"/>
      <c r="S983" s="246"/>
      <c r="T983" s="246"/>
      <c r="U983" s="246"/>
      <c r="V983" s="246"/>
      <c r="W983" s="246"/>
      <c r="X983" s="246"/>
      <c r="Y983" s="246"/>
      <c r="Z983" s="246"/>
    </row>
    <row r="984" spans="1:26" customHeight="1" ht="15.75">
      <c r="A984" s="246"/>
      <c r="B984" s="246"/>
      <c r="C984" s="246"/>
      <c r="D984" s="246"/>
      <c r="E984" s="246"/>
      <c r="F984" s="246"/>
      <c r="G984" s="246"/>
      <c r="H984" s="246"/>
      <c r="I984" s="246"/>
      <c r="J984" s="246"/>
      <c r="K984" s="246"/>
      <c r="L984" s="246"/>
      <c r="M984" s="246"/>
      <c r="N984" s="246"/>
      <c r="O984" s="246"/>
      <c r="P984" s="246"/>
      <c r="Q984" s="246"/>
      <c r="R984" s="246"/>
      <c r="S984" s="246"/>
      <c r="T984" s="246"/>
      <c r="U984" s="246"/>
      <c r="V984" s="246"/>
      <c r="W984" s="246"/>
      <c r="X984" s="246"/>
      <c r="Y984" s="246"/>
      <c r="Z984" s="246"/>
    </row>
    <row r="985" spans="1:26" customHeight="1" ht="15.75">
      <c r="A985" s="246"/>
      <c r="B985" s="246"/>
      <c r="C985" s="246"/>
      <c r="D985" s="246"/>
      <c r="E985" s="246"/>
      <c r="F985" s="246"/>
      <c r="G985" s="246"/>
      <c r="H985" s="246"/>
      <c r="I985" s="246"/>
      <c r="J985" s="246"/>
      <c r="K985" s="246"/>
      <c r="L985" s="246"/>
      <c r="M985" s="246"/>
      <c r="N985" s="246"/>
      <c r="O985" s="246"/>
      <c r="P985" s="246"/>
      <c r="Q985" s="246"/>
      <c r="R985" s="246"/>
      <c r="S985" s="246"/>
      <c r="T985" s="246"/>
      <c r="U985" s="246"/>
      <c r="V985" s="246"/>
      <c r="W985" s="246"/>
      <c r="X985" s="246"/>
      <c r="Y985" s="246"/>
      <c r="Z985" s="246"/>
    </row>
    <row r="986" spans="1:26" customHeight="1" ht="15.75">
      <c r="A986" s="246"/>
      <c r="B986" s="246"/>
      <c r="C986" s="246"/>
      <c r="D986" s="246"/>
      <c r="E986" s="246"/>
      <c r="F986" s="246"/>
      <c r="G986" s="246"/>
      <c r="H986" s="246"/>
      <c r="I986" s="246"/>
      <c r="J986" s="246"/>
      <c r="K986" s="246"/>
      <c r="L986" s="246"/>
      <c r="M986" s="246"/>
      <c r="N986" s="246"/>
      <c r="O986" s="246"/>
      <c r="P986" s="246"/>
      <c r="Q986" s="246"/>
      <c r="R986" s="246"/>
      <c r="S986" s="246"/>
      <c r="T986" s="246"/>
      <c r="U986" s="246"/>
      <c r="V986" s="246"/>
      <c r="W986" s="246"/>
      <c r="X986" s="246"/>
      <c r="Y986" s="246"/>
      <c r="Z986" s="246"/>
    </row>
    <row r="987" spans="1:26" customHeight="1" ht="15.75">
      <c r="A987" s="246"/>
      <c r="B987" s="246"/>
      <c r="C987" s="246"/>
      <c r="D987" s="246"/>
      <c r="E987" s="246"/>
      <c r="F987" s="246"/>
      <c r="G987" s="246"/>
      <c r="H987" s="246"/>
      <c r="I987" s="246"/>
      <c r="J987" s="246"/>
      <c r="K987" s="246"/>
      <c r="L987" s="246"/>
      <c r="M987" s="246"/>
      <c r="N987" s="246"/>
      <c r="O987" s="246"/>
      <c r="P987" s="246"/>
      <c r="Q987" s="246"/>
      <c r="R987" s="246"/>
      <c r="S987" s="246"/>
      <c r="T987" s="246"/>
      <c r="U987" s="246"/>
      <c r="V987" s="246"/>
      <c r="W987" s="246"/>
      <c r="X987" s="246"/>
      <c r="Y987" s="246"/>
      <c r="Z987" s="246"/>
    </row>
    <row r="988" spans="1:26" customHeight="1" ht="15.75">
      <c r="A988" s="246"/>
      <c r="B988" s="246"/>
      <c r="C988" s="246"/>
      <c r="D988" s="246"/>
      <c r="E988" s="246"/>
      <c r="F988" s="246"/>
      <c r="G988" s="246"/>
      <c r="H988" s="246"/>
      <c r="I988" s="246"/>
      <c r="J988" s="246"/>
      <c r="K988" s="246"/>
      <c r="L988" s="246"/>
      <c r="M988" s="246"/>
      <c r="N988" s="246"/>
      <c r="O988" s="246"/>
      <c r="P988" s="246"/>
      <c r="Q988" s="246"/>
      <c r="R988" s="246"/>
      <c r="S988" s="246"/>
      <c r="T988" s="246"/>
      <c r="U988" s="246"/>
      <c r="V988" s="246"/>
      <c r="W988" s="246"/>
      <c r="X988" s="246"/>
      <c r="Y988" s="246"/>
      <c r="Z988" s="246"/>
    </row>
    <row r="989" spans="1:26" customHeight="1" ht="15.75">
      <c r="A989" s="246"/>
      <c r="B989" s="246"/>
      <c r="C989" s="246"/>
      <c r="D989" s="246"/>
      <c r="E989" s="246"/>
      <c r="F989" s="246"/>
      <c r="G989" s="246"/>
      <c r="H989" s="246"/>
      <c r="I989" s="246"/>
      <c r="J989" s="246"/>
      <c r="K989" s="246"/>
      <c r="L989" s="246"/>
      <c r="M989" s="246"/>
      <c r="N989" s="246"/>
      <c r="O989" s="246"/>
      <c r="P989" s="246"/>
      <c r="Q989" s="246"/>
      <c r="R989" s="246"/>
      <c r="S989" s="246"/>
      <c r="T989" s="246"/>
      <c r="U989" s="246"/>
      <c r="V989" s="246"/>
      <c r="W989" s="246"/>
      <c r="X989" s="246"/>
      <c r="Y989" s="246"/>
      <c r="Z989" s="246"/>
    </row>
    <row r="990" spans="1:26" customHeight="1" ht="15.75">
      <c r="A990" s="246"/>
      <c r="B990" s="246"/>
      <c r="C990" s="246"/>
      <c r="D990" s="246"/>
      <c r="E990" s="246"/>
      <c r="F990" s="246"/>
      <c r="G990" s="246"/>
      <c r="H990" s="246"/>
      <c r="I990" s="246"/>
      <c r="J990" s="246"/>
      <c r="K990" s="246"/>
      <c r="L990" s="246"/>
      <c r="M990" s="246"/>
      <c r="N990" s="246"/>
      <c r="O990" s="246"/>
      <c r="P990" s="246"/>
      <c r="Q990" s="246"/>
      <c r="R990" s="246"/>
      <c r="S990" s="246"/>
      <c r="T990" s="246"/>
      <c r="U990" s="246"/>
      <c r="V990" s="246"/>
      <c r="W990" s="246"/>
      <c r="X990" s="246"/>
      <c r="Y990" s="246"/>
      <c r="Z990" s="246"/>
    </row>
    <row r="991" spans="1:26" customHeight="1" ht="15.75">
      <c r="A991" s="246"/>
      <c r="B991" s="246"/>
      <c r="C991" s="246"/>
      <c r="D991" s="246"/>
      <c r="E991" s="246"/>
      <c r="F991" s="246"/>
      <c r="G991" s="246"/>
      <c r="H991" s="246"/>
      <c r="I991" s="246"/>
      <c r="J991" s="246"/>
      <c r="K991" s="246"/>
      <c r="L991" s="246"/>
      <c r="M991" s="246"/>
      <c r="N991" s="246"/>
      <c r="O991" s="246"/>
      <c r="P991" s="246"/>
      <c r="Q991" s="246"/>
      <c r="R991" s="246"/>
      <c r="S991" s="246"/>
      <c r="T991" s="246"/>
      <c r="U991" s="246"/>
      <c r="V991" s="246"/>
      <c r="W991" s="246"/>
      <c r="X991" s="246"/>
      <c r="Y991" s="246"/>
      <c r="Z991" s="246"/>
    </row>
    <row r="992" spans="1:26" customHeight="1" ht="15.75">
      <c r="A992" s="246"/>
      <c r="B992" s="246"/>
      <c r="C992" s="246"/>
      <c r="D992" s="246"/>
      <c r="E992" s="246"/>
      <c r="F992" s="246"/>
      <c r="G992" s="246"/>
      <c r="H992" s="246"/>
      <c r="I992" s="246"/>
      <c r="J992" s="246"/>
      <c r="K992" s="246"/>
      <c r="L992" s="246"/>
      <c r="M992" s="246"/>
      <c r="N992" s="246"/>
      <c r="O992" s="246"/>
      <c r="P992" s="246"/>
      <c r="Q992" s="246"/>
      <c r="R992" s="246"/>
      <c r="S992" s="246"/>
      <c r="T992" s="246"/>
      <c r="U992" s="246"/>
      <c r="V992" s="246"/>
      <c r="W992" s="246"/>
      <c r="X992" s="246"/>
      <c r="Y992" s="246"/>
      <c r="Z992" s="246"/>
    </row>
    <row r="993" spans="1:26" customHeight="1" ht="15.75">
      <c r="A993" s="246"/>
      <c r="B993" s="246"/>
      <c r="C993" s="246"/>
      <c r="D993" s="246"/>
      <c r="E993" s="246"/>
      <c r="F993" s="246"/>
      <c r="G993" s="246"/>
      <c r="H993" s="246"/>
      <c r="I993" s="246"/>
      <c r="J993" s="246"/>
      <c r="K993" s="246"/>
      <c r="L993" s="246"/>
      <c r="M993" s="246"/>
      <c r="N993" s="246"/>
      <c r="O993" s="246"/>
      <c r="P993" s="246"/>
      <c r="Q993" s="246"/>
      <c r="R993" s="246"/>
      <c r="S993" s="246"/>
      <c r="T993" s="246"/>
      <c r="U993" s="246"/>
      <c r="V993" s="246"/>
      <c r="W993" s="246"/>
      <c r="X993" s="246"/>
      <c r="Y993" s="246"/>
      <c r="Z993" s="246"/>
    </row>
    <row r="994" spans="1:26" customHeight="1" ht="15.75">
      <c r="A994" s="246"/>
      <c r="B994" s="246"/>
      <c r="C994" s="246"/>
      <c r="D994" s="246"/>
      <c r="E994" s="246"/>
      <c r="F994" s="246"/>
      <c r="G994" s="246"/>
      <c r="H994" s="246"/>
      <c r="I994" s="246"/>
      <c r="J994" s="246"/>
      <c r="K994" s="246"/>
      <c r="L994" s="246"/>
      <c r="M994" s="246"/>
      <c r="N994" s="246"/>
      <c r="O994" s="246"/>
      <c r="P994" s="246"/>
      <c r="Q994" s="246"/>
      <c r="R994" s="246"/>
      <c r="S994" s="246"/>
      <c r="T994" s="246"/>
      <c r="U994" s="246"/>
      <c r="V994" s="246"/>
      <c r="W994" s="246"/>
      <c r="X994" s="246"/>
      <c r="Y994" s="246"/>
      <c r="Z994" s="246"/>
    </row>
    <row r="995" spans="1:26" customHeight="1" ht="15.75">
      <c r="A995" s="246"/>
      <c r="B995" s="246"/>
      <c r="C995" s="246"/>
      <c r="D995" s="246"/>
      <c r="E995" s="246"/>
      <c r="F995" s="246"/>
      <c r="G995" s="246"/>
      <c r="H995" s="246"/>
      <c r="I995" s="246"/>
      <c r="J995" s="246"/>
      <c r="K995" s="246"/>
      <c r="L995" s="246"/>
      <c r="M995" s="246"/>
      <c r="N995" s="246"/>
      <c r="O995" s="246"/>
      <c r="P995" s="246"/>
      <c r="Q995" s="246"/>
      <c r="R995" s="246"/>
      <c r="S995" s="246"/>
      <c r="T995" s="246"/>
      <c r="U995" s="246"/>
      <c r="V995" s="246"/>
      <c r="W995" s="246"/>
      <c r="X995" s="246"/>
      <c r="Y995" s="246"/>
      <c r="Z995" s="246"/>
    </row>
    <row r="996" spans="1:26" customHeight="1" ht="15.75">
      <c r="A996" s="246"/>
      <c r="B996" s="246"/>
      <c r="C996" s="246"/>
      <c r="D996" s="246"/>
      <c r="E996" s="246"/>
      <c r="F996" s="246"/>
      <c r="G996" s="246"/>
      <c r="H996" s="246"/>
      <c r="I996" s="246"/>
      <c r="J996" s="246"/>
      <c r="K996" s="246"/>
      <c r="L996" s="246"/>
      <c r="M996" s="246"/>
      <c r="N996" s="246"/>
      <c r="O996" s="246"/>
      <c r="P996" s="246"/>
      <c r="Q996" s="246"/>
      <c r="R996" s="246"/>
      <c r="S996" s="246"/>
      <c r="T996" s="246"/>
      <c r="U996" s="246"/>
      <c r="V996" s="246"/>
      <c r="W996" s="246"/>
      <c r="X996" s="246"/>
      <c r="Y996" s="246"/>
      <c r="Z996" s="246"/>
    </row>
    <row r="997" spans="1:26" customHeight="1" ht="15.75">
      <c r="A997" s="246"/>
      <c r="B997" s="246"/>
      <c r="C997" s="246"/>
      <c r="D997" s="246"/>
      <c r="E997" s="246"/>
      <c r="F997" s="246"/>
      <c r="G997" s="246"/>
      <c r="H997" s="246"/>
      <c r="I997" s="246"/>
      <c r="J997" s="246"/>
      <c r="K997" s="246"/>
      <c r="L997" s="246"/>
      <c r="M997" s="246"/>
      <c r="N997" s="246"/>
      <c r="O997" s="246"/>
      <c r="P997" s="246"/>
      <c r="Q997" s="246"/>
      <c r="R997" s="246"/>
      <c r="S997" s="246"/>
      <c r="T997" s="246"/>
      <c r="U997" s="246"/>
      <c r="V997" s="246"/>
      <c r="W997" s="246"/>
      <c r="X997" s="246"/>
      <c r="Y997" s="246"/>
      <c r="Z997" s="246"/>
    </row>
    <row r="998" spans="1:26" customHeight="1" ht="15.75">
      <c r="A998" s="246"/>
      <c r="B998" s="246"/>
      <c r="C998" s="246"/>
      <c r="D998" s="246"/>
      <c r="E998" s="246"/>
      <c r="F998" s="246"/>
      <c r="G998" s="246"/>
      <c r="H998" s="246"/>
      <c r="I998" s="246"/>
      <c r="J998" s="246"/>
      <c r="K998" s="246"/>
      <c r="L998" s="246"/>
      <c r="M998" s="246"/>
      <c r="N998" s="246"/>
      <c r="O998" s="246"/>
      <c r="P998" s="246"/>
      <c r="Q998" s="246"/>
      <c r="R998" s="246"/>
      <c r="S998" s="246"/>
      <c r="T998" s="246"/>
      <c r="U998" s="246"/>
      <c r="V998" s="246"/>
      <c r="W998" s="246"/>
      <c r="X998" s="246"/>
      <c r="Y998" s="246"/>
      <c r="Z998" s="246"/>
    </row>
    <row r="999" spans="1:26" customHeight="1" ht="15.75">
      <c r="A999" s="246"/>
      <c r="B999" s="246"/>
      <c r="C999" s="246"/>
      <c r="D999" s="246"/>
      <c r="E999" s="246"/>
      <c r="F999" s="246"/>
      <c r="G999" s="246"/>
      <c r="H999" s="246"/>
      <c r="I999" s="246"/>
      <c r="J999" s="246"/>
      <c r="K999" s="246"/>
      <c r="L999" s="246"/>
      <c r="M999" s="246"/>
      <c r="N999" s="246"/>
      <c r="O999" s="246"/>
      <c r="P999" s="246"/>
      <c r="Q999" s="246"/>
      <c r="R999" s="246"/>
      <c r="S999" s="246"/>
      <c r="T999" s="246"/>
      <c r="U999" s="246"/>
      <c r="V999" s="246"/>
      <c r="W999" s="246"/>
      <c r="X999" s="246"/>
      <c r="Y999" s="246"/>
      <c r="Z999" s="246"/>
    </row>
    <row r="1000" spans="1:26" customHeight="1" ht="15.75">
      <c r="A1000" s="246"/>
      <c r="B1000" s="246"/>
      <c r="C1000" s="246"/>
      <c r="D1000" s="246"/>
      <c r="E1000" s="246"/>
      <c r="F1000" s="246"/>
      <c r="G1000" s="246"/>
      <c r="H1000" s="246"/>
      <c r="I1000" s="246"/>
      <c r="J1000" s="246"/>
      <c r="K1000" s="246"/>
      <c r="L1000" s="246"/>
      <c r="M1000" s="246"/>
      <c r="N1000" s="246"/>
      <c r="O1000" s="246"/>
      <c r="P1000" s="246"/>
      <c r="Q1000" s="246"/>
      <c r="R1000" s="246"/>
      <c r="S1000" s="246"/>
      <c r="T1000" s="246"/>
      <c r="U1000" s="246"/>
      <c r="V1000" s="246"/>
      <c r="W1000" s="246"/>
      <c r="X1000" s="246"/>
      <c r="Y1000" s="246"/>
      <c r="Z1000" s="246"/>
    </row>
  </sheetData>
  <mergeCells>
    <mergeCell ref="O31:P31"/>
    <mergeCell ref="A1:G1"/>
    <mergeCell ref="J1:P1"/>
    <mergeCell ref="E8:F8"/>
    <mergeCell ref="N8:O8"/>
    <mergeCell ref="B15:C15"/>
    <mergeCell ref="D15:E15"/>
    <mergeCell ref="F15:G15"/>
    <mergeCell ref="O15:P15"/>
    <mergeCell ref="K15:L15"/>
    <mergeCell ref="M15:N15"/>
    <mergeCell ref="B31:C31"/>
    <mergeCell ref="D31:E31"/>
    <mergeCell ref="F31:G31"/>
    <mergeCell ref="K31:L31"/>
    <mergeCell ref="M31:N31"/>
  </mergeCells>
  <printOptions gridLines="false" gridLinesSet="true"/>
  <pageMargins left="0.7" right="0.7" top="0.75" bottom="0.75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>
      <selection activeCell="A57" sqref="A57"/>
    </sheetView>
  </sheetViews>
  <sheetFormatPr customHeight="true" defaultRowHeight="15" defaultColWidth="14.42578125" outlineLevelRow="0" outlineLevelCol="0"/>
  <cols>
    <col min="1" max="1" width="8.42578125" customWidth="true" style="0"/>
    <col min="2" max="2" width="28.140625" customWidth="true" style="0"/>
    <col min="3" max="3" width="18" customWidth="true" style="0"/>
    <col min="4" max="4" width="19.42578125" customWidth="true" style="0"/>
    <col min="5" max="5" width="33.140625" customWidth="true" style="0"/>
    <col min="6" max="6" width="26" customWidth="true" style="0"/>
    <col min="7" max="7" width="25.42578125" customWidth="true" style="0"/>
    <col min="8" max="8" width="33.42578125" customWidth="true" style="0"/>
    <col min="9" max="9" width="39.140625" customWidth="true" style="0"/>
    <col min="10" max="10" width="18.42578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5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customHeight="1" ht="15.75">
      <c r="A2" s="4" t="str">
        <f>'LK yg diisi'!F2</f>
        <v>PT DIGITAL KALIBRASI HEBAT</v>
      </c>
      <c r="B2" s="307"/>
      <c r="C2" s="307"/>
      <c r="D2" s="307"/>
      <c r="E2" s="307"/>
      <c r="F2" s="307"/>
      <c r="G2" s="307"/>
      <c r="H2" s="307"/>
      <c r="I2" s="30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Height="1" ht="15.75">
      <c r="A3" s="4" t="str">
        <f>'LK yg diisi'!F3</f>
        <v>LEMBAR KERJA PENGUJIAN DAN KALIBRASI</v>
      </c>
      <c r="B3" s="307"/>
      <c r="C3" s="307"/>
      <c r="D3" s="307"/>
      <c r="E3" s="307"/>
      <c r="F3" s="307"/>
      <c r="G3" s="307"/>
      <c r="H3" s="307"/>
      <c r="I3" s="30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customHeight="1" ht="15.75">
      <c r="A4" s="4" t="str">
        <f>'LK yg diisi'!F4</f>
        <v>BABY INCUBATOR TRANSPORT</v>
      </c>
      <c r="B4" s="307"/>
      <c r="C4" s="307"/>
      <c r="D4" s="307"/>
      <c r="E4" s="307"/>
      <c r="F4" s="307"/>
      <c r="G4" s="307"/>
      <c r="H4" s="307"/>
      <c r="I4" s="30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customHeight="1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customHeight="1" ht="15.75">
      <c r="A6" s="317"/>
      <c r="B6" s="318"/>
      <c r="C6" s="318"/>
      <c r="D6" s="318"/>
      <c r="E6" s="318"/>
      <c r="F6" s="318"/>
      <c r="G6" s="319"/>
      <c r="H6" s="5"/>
      <c r="I6" s="5"/>
      <c r="J6" s="3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customHeight="1" ht="19.5">
      <c r="A7" s="6" t="str">
        <f>'LK yg diisi'!A7</f>
        <v>ADMINISTRASI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customHeight="1" ht="19.5">
      <c r="A8" s="3" t="str">
        <f>'LK yg diisi'!A8</f>
        <v>No. Order</v>
      </c>
      <c r="B8" s="3"/>
      <c r="C8" s="7"/>
      <c r="D8" s="8"/>
      <c r="E8" s="8"/>
      <c r="F8" s="8"/>
      <c r="G8" s="7"/>
      <c r="H8" s="8"/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customHeight="1" ht="19.5">
      <c r="A9" s="3" t="str">
        <f>'LK yg diisi'!A9</f>
        <v>Merk</v>
      </c>
      <c r="B9" s="3"/>
      <c r="C9" s="9"/>
      <c r="D9" s="9"/>
      <c r="E9" s="8" t="str">
        <f>'LK yg diisi'!E9</f>
        <v>Nama Pemilik </v>
      </c>
      <c r="F9" s="7"/>
      <c r="G9" s="10"/>
      <c r="H9" s="9"/>
      <c r="I9" s="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customHeight="1" ht="19.5">
      <c r="A10" s="3" t="str">
        <f>'LK yg diisi'!A10</f>
        <v>Type/ Model</v>
      </c>
      <c r="B10" s="3"/>
      <c r="C10" s="11"/>
      <c r="D10" s="9"/>
      <c r="E10" s="8" t="str">
        <f>'LK yg diisi'!E10</f>
        <v>Alamat Pemilik</v>
      </c>
      <c r="F10" s="10"/>
      <c r="G10" s="10"/>
      <c r="H10" s="9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customHeight="1" ht="15.75">
      <c r="A11" s="3" t="str">
        <f>'LK yg diisi'!A11</f>
        <v>Nomor Seri</v>
      </c>
      <c r="B11" s="12"/>
      <c r="C11" s="13"/>
      <c r="D11" s="9"/>
      <c r="E11" s="8"/>
      <c r="F11" s="10"/>
      <c r="G11" s="10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customHeight="1" ht="19.5">
      <c r="A12" s="3" t="str">
        <f>'LK yg diisi'!A12</f>
        <v>Tanggal Kalibrasi</v>
      </c>
      <c r="B12" s="3"/>
      <c r="C12" s="14"/>
      <c r="D12" s="9"/>
      <c r="E12" s="8" t="str">
        <f>'LK yg diisi'!E12</f>
        <v>Tanggal Terima</v>
      </c>
      <c r="F12" s="15"/>
      <c r="G12" s="16"/>
      <c r="H12" s="9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customHeight="1" ht="19.5">
      <c r="A13" s="3" t="str">
        <f>'LK yg diisi'!A13</f>
        <v>Instansi/ Ruangan</v>
      </c>
      <c r="B13" s="3"/>
      <c r="C13" s="17"/>
      <c r="D13" s="8"/>
      <c r="E13" s="8"/>
      <c r="F13" s="9"/>
      <c r="G13" s="9"/>
      <c r="H13" s="9"/>
      <c r="I13" s="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customHeight="1" ht="19.5">
      <c r="A14" s="3" t="str">
        <f>'LK yg diisi'!A14</f>
        <v>Resolusi (Celcius)</v>
      </c>
      <c r="B14" s="3"/>
      <c r="C14" s="13"/>
      <c r="D14" s="8"/>
      <c r="E14" s="8"/>
      <c r="F14" s="8"/>
      <c r="G14" s="9"/>
      <c r="H14" s="9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customHeight="1" ht="19.5">
      <c r="A15" s="3" t="str">
        <f>'LK yg diisi'!A15</f>
        <v>Nama Kalibrator</v>
      </c>
      <c r="B15" s="3"/>
      <c r="C15" s="18"/>
      <c r="D15" s="8"/>
      <c r="E15" s="8"/>
      <c r="F15" s="8"/>
      <c r="G15" s="9"/>
      <c r="H15" s="9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customHeight="1" ht="15.75">
      <c r="A16" s="3" t="str">
        <f>'LK yg diisi'!A16</f>
        <v>Metoda Kerja</v>
      </c>
      <c r="B16" s="3"/>
      <c r="C16" s="18" t="str">
        <f>'LK yg diisi'!C16</f>
        <v>Keputusan Direktur Jenderal Pelayanan Kesehatan Nomor HK.02.02/D/43649/2024 KMK-MK-054.0</v>
      </c>
      <c r="D16" s="8"/>
      <c r="E16" s="8"/>
      <c r="F16" s="8"/>
      <c r="G16" s="9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customHeight="1" ht="19.5">
      <c r="A17" s="20"/>
      <c r="B17" s="12"/>
      <c r="C17" s="12"/>
      <c r="D17" s="12"/>
      <c r="E17" s="12"/>
      <c r="F17" s="12"/>
      <c r="G17" s="12"/>
      <c r="H17" s="12"/>
      <c r="I17" s="12"/>
      <c r="J17" s="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customHeight="1" ht="19.5">
      <c r="A18" s="20" t="s">
        <v>5</v>
      </c>
      <c r="B18" s="12"/>
      <c r="C18" s="12"/>
      <c r="D18" s="12"/>
      <c r="E18" s="12"/>
      <c r="F18" s="12"/>
      <c r="G18" s="12"/>
      <c r="H18" s="12"/>
      <c r="I18" s="12"/>
      <c r="J18" s="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customHeight="1" ht="19.5">
      <c r="A19" s="21" t="str">
        <f>'LK yg diisi'!A19</f>
        <v>No.</v>
      </c>
      <c r="B19" s="21" t="str">
        <f>'LK yg diisi'!B19</f>
        <v>Nama Alat</v>
      </c>
      <c r="C19" s="21" t="str">
        <f>'LK yg diisi'!C19</f>
        <v>Merk</v>
      </c>
      <c r="D19" s="21" t="str">
        <f>'LK yg diisi'!D19</f>
        <v>Model/Type</v>
      </c>
      <c r="E19" s="21" t="str">
        <f>'LK yg diisi'!E19</f>
        <v>Nomor Seri</v>
      </c>
      <c r="G19" s="12"/>
      <c r="H19" s="12"/>
      <c r="I19" s="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6" customHeight="1" ht="15.75">
      <c r="A20" s="22">
        <f>'LK yg diisi'!A20</f>
        <v>1</v>
      </c>
      <c r="B20" s="23" t="str">
        <f>'LK yg diisi'!B20</f>
        <v>Incubator Analyzer</v>
      </c>
      <c r="C20" s="23" t="str">
        <f>'LK yg diisi'!C20</f>
        <v>Fluke Biomedical</v>
      </c>
      <c r="D20" s="23" t="str">
        <f>'LK yg diisi'!D20</f>
        <v>INCU II</v>
      </c>
      <c r="E20" s="23">
        <f>'LK yg diisi'!E20</f>
        <v>59120014</v>
      </c>
      <c r="G20" s="12"/>
      <c r="H20" s="12"/>
      <c r="I20" s="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6" customHeight="1" ht="15.75">
      <c r="A21" s="22">
        <f>'LK yg diisi'!A21</f>
        <v>2</v>
      </c>
      <c r="B21" s="23" t="str">
        <f>'LK yg diisi'!B21</f>
        <v>Incubator Analyzer</v>
      </c>
      <c r="C21" s="23" t="str">
        <f>'LK yg diisi'!C21</f>
        <v>Fluke Biomedical</v>
      </c>
      <c r="D21" s="23" t="str">
        <f>'LK yg diisi'!D21</f>
        <v>Skin Sensor</v>
      </c>
      <c r="E21" s="23">
        <f>'LK yg diisi'!E21</f>
        <v>58090028</v>
      </c>
      <c r="G21" s="12"/>
      <c r="H21" s="12"/>
      <c r="I21" s="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6" customHeight="1" ht="15.75">
      <c r="A22" s="22">
        <f>'LK yg diisi'!A22</f>
        <v>3</v>
      </c>
      <c r="B22" s="23" t="str">
        <f>'LK yg diisi'!B22</f>
        <v>Electrical Safety Analyzer</v>
      </c>
      <c r="C22" s="23" t="str">
        <f>'LK yg diisi'!C22</f>
        <v>Fluke Biomedical</v>
      </c>
      <c r="D22" s="23" t="str">
        <f>'LK yg diisi'!D22</f>
        <v>ESA 612</v>
      </c>
      <c r="E22" s="23">
        <f>'LK yg diisi'!E22</f>
        <v>5977047</v>
      </c>
      <c r="G22" s="12"/>
      <c r="H22" s="12"/>
      <c r="I22" s="3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6" customHeight="1" ht="15.75">
      <c r="A23" s="22">
        <f>'LK yg diisi'!A23</f>
        <v>4</v>
      </c>
      <c r="B23" s="23" t="str">
        <f>'LK yg diisi'!B23</f>
        <v>Thermohygrometer</v>
      </c>
      <c r="C23" s="23" t="s">
        <v>6</v>
      </c>
      <c r="D23" s="23">
        <v>971</v>
      </c>
      <c r="E23" s="23"/>
      <c r="G23" s="12"/>
      <c r="H23" s="12"/>
      <c r="I23" s="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6" customHeight="1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customHeight="1" ht="19.5">
      <c r="A25" s="20" t="s">
        <v>7</v>
      </c>
      <c r="B25" s="12"/>
      <c r="C25" s="12"/>
      <c r="D25" s="12"/>
      <c r="E25" s="12"/>
      <c r="F25" s="12"/>
      <c r="G25" s="12"/>
      <c r="H25" s="12"/>
      <c r="I25" s="12"/>
      <c r="J25" s="3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customHeight="1" ht="19.5">
      <c r="A26" s="21" t="str">
        <f>'LK yg diisi'!A27</f>
        <v>No.</v>
      </c>
      <c r="B26" s="21" t="s">
        <v>8</v>
      </c>
      <c r="C26" s="304" t="s">
        <v>9</v>
      </c>
      <c r="D26" s="301"/>
      <c r="E26" s="301"/>
      <c r="F26" s="301"/>
      <c r="G26" s="301"/>
      <c r="H26" s="302"/>
      <c r="I26" s="1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5"/>
      <c r="Y26" s="25"/>
      <c r="Z26" s="25"/>
    </row>
    <row r="27" spans="1:26" customHeight="1" ht="30">
      <c r="A27" s="22">
        <f>'LK yg diisi'!A28</f>
        <v>1</v>
      </c>
      <c r="B27" s="22" t="str">
        <f>'LK yg diisi'!B28</f>
        <v>Temperatur Ruangan</v>
      </c>
      <c r="C27" s="22" t="str">
        <f>'LK yg diisi'!C28</f>
        <v>Awal:         </v>
      </c>
      <c r="D27" s="22"/>
      <c r="E27" s="22" t="str">
        <f>'LK yg diisi'!E28</f>
        <v>°C</v>
      </c>
      <c r="F27" s="22" t="str">
        <f>'LK yg diisi'!F28</f>
        <v>Akhir:</v>
      </c>
      <c r="G27" s="22"/>
      <c r="H27" s="22" t="str">
        <f>'LK yg diisi'!H28</f>
        <v>°C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customHeight="1" ht="30">
      <c r="A28" s="22">
        <f>'LK yg diisi'!A29</f>
        <v>2</v>
      </c>
      <c r="B28" s="22" t="str">
        <f>'LK yg diisi'!B29</f>
        <v>Kelembaban Ruangan</v>
      </c>
      <c r="C28" s="22" t="str">
        <f>'LK yg diisi'!C29</f>
        <v>Awal:         </v>
      </c>
      <c r="D28" s="22"/>
      <c r="E28" s="22" t="str">
        <f>'LK yg diisi'!E29</f>
        <v>%</v>
      </c>
      <c r="F28" s="22" t="str">
        <f>'LK yg diisi'!F29</f>
        <v>Akhir:</v>
      </c>
      <c r="G28" s="22"/>
      <c r="H28" s="22" t="str">
        <f>'LK yg diisi'!H29</f>
        <v>%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customHeight="1" ht="30">
      <c r="A29" s="313">
        <f>A28+1</f>
        <v>3</v>
      </c>
      <c r="B29" s="313" t="s">
        <v>10</v>
      </c>
      <c r="C29" s="22" t="s">
        <v>11</v>
      </c>
      <c r="D29" s="26"/>
      <c r="E29" s="22" t="s">
        <v>12</v>
      </c>
      <c r="F29" s="25"/>
      <c r="G29" s="25"/>
      <c r="H29" s="2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customHeight="1" ht="30">
      <c r="A30" s="314"/>
      <c r="B30" s="314"/>
      <c r="C30" s="22" t="s">
        <v>13</v>
      </c>
      <c r="D30" s="26"/>
      <c r="E30" s="22" t="s">
        <v>12</v>
      </c>
      <c r="F30" s="25"/>
      <c r="G30" s="25"/>
      <c r="H30" s="2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customHeight="1" ht="30">
      <c r="A31" s="299"/>
      <c r="B31" s="299"/>
      <c r="C31" s="22" t="s">
        <v>14</v>
      </c>
      <c r="D31" s="26"/>
      <c r="E31" s="22" t="s">
        <v>12</v>
      </c>
      <c r="F31" s="25"/>
      <c r="G31" s="25"/>
      <c r="H31" s="2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customHeight="1" ht="30">
      <c r="A32" s="22">
        <v>4</v>
      </c>
      <c r="B32" s="27" t="s">
        <v>15</v>
      </c>
      <c r="C32" s="315"/>
      <c r="D32" s="302"/>
      <c r="E32" s="22" t="s">
        <v>16</v>
      </c>
      <c r="F32" s="25"/>
      <c r="G32" s="25"/>
      <c r="H32" s="2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customHeight="1" ht="30">
      <c r="A33" s="25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customHeight="1" ht="30">
      <c r="A34" s="20" t="s">
        <v>17</v>
      </c>
      <c r="B34" s="28"/>
      <c r="C34" s="28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customHeight="1" ht="30">
      <c r="A35" s="21" t="str">
        <f>'LK yg diisi'!A37</f>
        <v>No.</v>
      </c>
      <c r="B35" s="21" t="str">
        <f>'LK yg diisi'!B37</f>
        <v>Parameter</v>
      </c>
      <c r="C35" s="300" t="s">
        <v>18</v>
      </c>
      <c r="D35" s="30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customHeight="1" ht="28.5">
      <c r="A36" s="22">
        <v>1</v>
      </c>
      <c r="B36" s="29" t="s">
        <v>19</v>
      </c>
      <c r="C36" s="27" t="s">
        <v>20</v>
      </c>
      <c r="D36" s="27" t="s">
        <v>21</v>
      </c>
      <c r="E36" s="12"/>
      <c r="F36" s="12"/>
      <c r="G36" s="12"/>
      <c r="H36" s="12"/>
      <c r="I36" s="12"/>
      <c r="J36" s="12"/>
      <c r="K36" s="25"/>
      <c r="L36" s="25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customHeight="1" ht="19.5">
      <c r="A37" s="22">
        <v>2</v>
      </c>
      <c r="B37" s="29" t="s">
        <v>22</v>
      </c>
      <c r="C37" s="27" t="s">
        <v>20</v>
      </c>
      <c r="D37" s="27" t="s">
        <v>21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customHeight="1" ht="19.5">
      <c r="A38" s="22">
        <v>3</v>
      </c>
      <c r="B38" s="29" t="s">
        <v>23</v>
      </c>
      <c r="C38" s="27" t="s">
        <v>20</v>
      </c>
      <c r="D38" s="27" t="s">
        <v>21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customHeight="1" ht="19.5">
      <c r="A39" s="22">
        <v>4</v>
      </c>
      <c r="B39" s="30" t="s">
        <v>24</v>
      </c>
      <c r="C39" s="27" t="s">
        <v>20</v>
      </c>
      <c r="D39" s="27" t="s">
        <v>21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customHeight="1" ht="19.5">
      <c r="A40" s="22">
        <v>5</v>
      </c>
      <c r="B40" s="29" t="s">
        <v>25</v>
      </c>
      <c r="C40" s="27" t="s">
        <v>20</v>
      </c>
      <c r="D40" s="27" t="s">
        <v>21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customHeight="1" ht="19.5">
      <c r="A41" s="22">
        <v>6</v>
      </c>
      <c r="B41" s="29" t="s">
        <v>26</v>
      </c>
      <c r="C41" s="27" t="s">
        <v>20</v>
      </c>
      <c r="D41" s="27" t="s">
        <v>21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customHeight="1" ht="19.5">
      <c r="A42" s="22">
        <v>7</v>
      </c>
      <c r="B42" s="29" t="s">
        <v>27</v>
      </c>
      <c r="C42" s="27" t="s">
        <v>20</v>
      </c>
      <c r="D42" s="27" t="s">
        <v>21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customHeight="1" ht="19.5">
      <c r="A43" s="22">
        <v>8</v>
      </c>
      <c r="B43" s="29" t="s">
        <v>28</v>
      </c>
      <c r="C43" s="27" t="s">
        <v>20</v>
      </c>
      <c r="D43" s="27" t="s">
        <v>21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customHeight="1" ht="19.5">
      <c r="A44" s="22">
        <v>9</v>
      </c>
      <c r="B44" s="29" t="s">
        <v>29</v>
      </c>
      <c r="C44" s="27" t="s">
        <v>20</v>
      </c>
      <c r="D44" s="27" t="s">
        <v>21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customHeight="1" ht="19.5">
      <c r="A45" s="22">
        <v>10</v>
      </c>
      <c r="B45" s="29" t="s">
        <v>30</v>
      </c>
      <c r="C45" s="27" t="s">
        <v>20</v>
      </c>
      <c r="D45" s="27" t="s">
        <v>21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customHeight="1" ht="19.5">
      <c r="A46" s="25"/>
      <c r="B46" s="31"/>
      <c r="C46" s="32"/>
      <c r="D46" s="3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customHeight="1" ht="19.5">
      <c r="A47" s="33" t="s">
        <v>31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customHeight="1" ht="19.5">
      <c r="A48" s="3"/>
      <c r="B48" s="34" t="s">
        <v>32</v>
      </c>
      <c r="C48" s="22"/>
      <c r="D48" s="35" t="s">
        <v>33</v>
      </c>
      <c r="E48" s="36"/>
      <c r="F48" s="35" t="s">
        <v>34</v>
      </c>
      <c r="G48" s="36"/>
      <c r="H48" s="35" t="s">
        <v>35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customHeight="1" ht="19.5">
      <c r="A49" s="3"/>
      <c r="B49" s="34" t="s">
        <v>36</v>
      </c>
      <c r="C49" s="36"/>
      <c r="D49" s="35" t="s">
        <v>37</v>
      </c>
      <c r="E49" s="22"/>
      <c r="F49" s="35" t="s">
        <v>38</v>
      </c>
      <c r="G49" s="36"/>
      <c r="H49" s="35" t="s">
        <v>39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customHeight="1" ht="19.5">
      <c r="A50" s="25"/>
      <c r="B50" s="31"/>
      <c r="C50" s="32"/>
      <c r="D50" s="3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customHeight="1" ht="19.5">
      <c r="A51" s="21" t="s">
        <v>40</v>
      </c>
      <c r="B51" s="304" t="s">
        <v>8</v>
      </c>
      <c r="C51" s="301"/>
      <c r="D51" s="302"/>
      <c r="E51" s="304" t="s">
        <v>9</v>
      </c>
      <c r="F51" s="302"/>
      <c r="G51" s="37" t="s">
        <v>41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customHeight="1" ht="19.5">
      <c r="A52" s="22">
        <v>1</v>
      </c>
      <c r="B52" s="305" t="s">
        <v>42</v>
      </c>
      <c r="C52" s="301"/>
      <c r="D52" s="302"/>
      <c r="E52" s="26"/>
      <c r="F52" s="27" t="s">
        <v>43</v>
      </c>
      <c r="G52" s="38" t="s">
        <v>44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customHeight="1" ht="19.5">
      <c r="A53" s="22">
        <f>A52+1</f>
        <v>2</v>
      </c>
      <c r="B53" s="305" t="s">
        <v>45</v>
      </c>
      <c r="C53" s="301"/>
      <c r="D53" s="302"/>
      <c r="E53" s="26"/>
      <c r="F53" s="27" t="s">
        <v>46</v>
      </c>
      <c r="G53" s="38" t="s">
        <v>47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customHeight="1" ht="19.5">
      <c r="A54" s="22">
        <f>A53+1</f>
        <v>3</v>
      </c>
      <c r="B54" s="322" t="s">
        <v>48</v>
      </c>
      <c r="C54" s="301"/>
      <c r="D54" s="302"/>
      <c r="E54" s="26"/>
      <c r="F54" s="27" t="s">
        <v>49</v>
      </c>
      <c r="G54" s="38" t="s">
        <v>50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customHeight="1" ht="19.5">
      <c r="A55" s="22">
        <f>A54+1</f>
        <v>4</v>
      </c>
      <c r="B55" s="322" t="s">
        <v>51</v>
      </c>
      <c r="C55" s="301"/>
      <c r="D55" s="302"/>
      <c r="E55" s="26"/>
      <c r="F55" s="27" t="s">
        <v>49</v>
      </c>
      <c r="G55" s="39" t="s">
        <v>52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customHeight="1" ht="19.5">
      <c r="A56" s="22">
        <f>A55+1</f>
        <v>5</v>
      </c>
      <c r="B56" s="322" t="s">
        <v>53</v>
      </c>
      <c r="C56" s="301"/>
      <c r="D56" s="302"/>
      <c r="E56" s="40"/>
      <c r="F56" s="41" t="s">
        <v>54</v>
      </c>
      <c r="G56" s="42" t="s">
        <v>55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customHeight="1" ht="19.5">
      <c r="A57" s="22">
        <f>A56+1</f>
        <v>6</v>
      </c>
      <c r="B57" s="323" t="s">
        <v>56</v>
      </c>
      <c r="C57" s="301"/>
      <c r="D57" s="302"/>
      <c r="E57" s="26"/>
      <c r="F57" s="22" t="s">
        <v>57</v>
      </c>
      <c r="G57" s="38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customHeight="1" ht="21">
      <c r="A58" s="3"/>
      <c r="B58" s="3"/>
      <c r="C58" s="3"/>
      <c r="D58" s="3"/>
      <c r="E58" s="31"/>
      <c r="F58" s="3"/>
      <c r="G58" s="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4"/>
      <c r="S58" s="45"/>
      <c r="T58" s="45"/>
      <c r="U58" s="45"/>
      <c r="V58" s="3"/>
      <c r="W58" s="3"/>
      <c r="X58" s="3"/>
      <c r="Y58" s="3"/>
      <c r="Z58" s="3"/>
    </row>
    <row r="59" spans="1:26" customHeight="1" ht="21">
      <c r="A59" s="20" t="s">
        <v>58</v>
      </c>
      <c r="B59" s="3"/>
      <c r="C59" s="3"/>
      <c r="D59" s="3"/>
      <c r="E59" s="31"/>
      <c r="F59" s="3"/>
      <c r="G59" s="3"/>
      <c r="H59" s="3"/>
      <c r="I59" s="3"/>
      <c r="J59" s="3"/>
      <c r="K59" s="3"/>
      <c r="L59" s="3"/>
      <c r="M59" s="43"/>
      <c r="N59" s="43"/>
      <c r="O59" s="43"/>
      <c r="P59" s="43"/>
      <c r="Q59" s="43"/>
      <c r="R59" s="44"/>
      <c r="S59" s="45"/>
      <c r="T59" s="45"/>
      <c r="U59" s="45"/>
      <c r="V59" s="3"/>
      <c r="W59" s="3"/>
      <c r="X59" s="3"/>
      <c r="Y59" s="3"/>
      <c r="Z59" s="3"/>
    </row>
    <row r="60" spans="1:26" customHeight="1" ht="21">
      <c r="A60" s="46" t="s">
        <v>59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3"/>
      <c r="N60" s="43"/>
      <c r="O60" s="43"/>
      <c r="P60" s="43"/>
      <c r="Q60" s="43"/>
      <c r="R60" s="44"/>
      <c r="S60" s="45"/>
      <c r="T60" s="45"/>
      <c r="U60" s="45"/>
      <c r="V60" s="3"/>
      <c r="W60" s="3"/>
      <c r="X60" s="3"/>
      <c r="Y60" s="3"/>
      <c r="Z60" s="3"/>
    </row>
    <row r="61" spans="1:26" customHeight="1" ht="15.75">
      <c r="A61" s="46" t="s">
        <v>60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47"/>
      <c r="N61" s="47"/>
      <c r="O61" s="47"/>
      <c r="P61" s="47"/>
      <c r="Q61" s="47"/>
      <c r="R61" s="48"/>
      <c r="S61" s="49"/>
      <c r="T61" s="49"/>
      <c r="U61" s="49"/>
      <c r="V61" s="3"/>
      <c r="W61" s="3"/>
      <c r="X61" s="3"/>
      <c r="Y61" s="3"/>
      <c r="Z61" s="3"/>
    </row>
    <row r="62" spans="1:26" customHeight="1" ht="15.75">
      <c r="A62" s="303" t="s">
        <v>61</v>
      </c>
      <c r="B62" s="303" t="s">
        <v>62</v>
      </c>
      <c r="C62" s="298" t="s">
        <v>63</v>
      </c>
      <c r="D62" s="300" t="s">
        <v>64</v>
      </c>
      <c r="E62" s="301"/>
      <c r="F62" s="301"/>
      <c r="G62" s="301"/>
      <c r="H62" s="302"/>
      <c r="I62" s="324" t="s">
        <v>65</v>
      </c>
      <c r="J62" s="3"/>
      <c r="K62" s="3"/>
      <c r="L62" s="47"/>
      <c r="M62" s="47"/>
      <c r="N62" s="47"/>
      <c r="O62" s="47"/>
      <c r="P62" s="47"/>
      <c r="Q62" s="48"/>
      <c r="R62" s="49"/>
      <c r="S62" s="49"/>
      <c r="T62" s="49"/>
      <c r="U62" s="3"/>
      <c r="V62" s="3"/>
      <c r="W62" s="3"/>
      <c r="X62" s="3"/>
      <c r="Y62" s="3"/>
    </row>
    <row r="63" spans="1:26" customHeight="1" ht="30">
      <c r="A63" s="299"/>
      <c r="B63" s="299"/>
      <c r="C63" s="299"/>
      <c r="D63" s="37">
        <v>1</v>
      </c>
      <c r="E63" s="37">
        <v>2</v>
      </c>
      <c r="F63" s="37">
        <v>3</v>
      </c>
      <c r="G63" s="37">
        <v>4</v>
      </c>
      <c r="H63" s="37">
        <v>5</v>
      </c>
      <c r="I63" s="299"/>
      <c r="J63" s="3"/>
      <c r="K63" s="3"/>
      <c r="L63" s="43"/>
      <c r="M63" s="43"/>
      <c r="N63" s="43"/>
      <c r="O63" s="43"/>
      <c r="P63" s="43"/>
      <c r="Q63" s="44"/>
      <c r="R63" s="45"/>
      <c r="S63" s="45"/>
      <c r="T63" s="45"/>
      <c r="U63" s="3"/>
      <c r="V63" s="3"/>
      <c r="W63" s="3"/>
      <c r="X63" s="3"/>
      <c r="Y63" s="3"/>
    </row>
    <row r="64" spans="1:26" customHeight="1" ht="30">
      <c r="A64" s="313">
        <v>1</v>
      </c>
      <c r="B64" s="313">
        <v>32</v>
      </c>
      <c r="C64" s="27" t="s">
        <v>66</v>
      </c>
      <c r="D64" s="27"/>
      <c r="E64" s="27"/>
      <c r="F64" s="27"/>
      <c r="G64" s="27"/>
      <c r="H64" s="27"/>
      <c r="I64" s="320" t="s">
        <v>67</v>
      </c>
      <c r="J64" s="3"/>
      <c r="K64" s="3"/>
      <c r="L64" s="43"/>
      <c r="M64" s="43"/>
      <c r="N64" s="43"/>
      <c r="O64" s="43"/>
      <c r="P64" s="43"/>
      <c r="Q64" s="44"/>
      <c r="R64" s="45"/>
      <c r="S64" s="45"/>
      <c r="T64" s="45"/>
      <c r="U64" s="3"/>
      <c r="V64" s="3"/>
      <c r="W64" s="3"/>
      <c r="X64" s="3"/>
      <c r="Y64" s="3"/>
    </row>
    <row r="65" spans="1:26" customHeight="1" ht="30">
      <c r="A65" s="314"/>
      <c r="B65" s="314"/>
      <c r="C65" s="27" t="s">
        <v>68</v>
      </c>
      <c r="D65" s="27"/>
      <c r="E65" s="27"/>
      <c r="F65" s="27"/>
      <c r="G65" s="27"/>
      <c r="H65" s="27"/>
      <c r="I65" s="314"/>
      <c r="J65" s="3"/>
      <c r="K65" s="3"/>
      <c r="L65" s="43"/>
      <c r="M65" s="43"/>
      <c r="N65" s="43"/>
      <c r="O65" s="43"/>
      <c r="P65" s="43"/>
      <c r="Q65" s="44"/>
      <c r="R65" s="45"/>
      <c r="S65" s="45"/>
      <c r="T65" s="45"/>
      <c r="U65" s="3"/>
      <c r="V65" s="3"/>
      <c r="W65" s="3"/>
      <c r="X65" s="3"/>
      <c r="Y65" s="3"/>
    </row>
    <row r="66" spans="1:26" customHeight="1" ht="30">
      <c r="A66" s="314"/>
      <c r="B66" s="314"/>
      <c r="C66" s="27" t="s">
        <v>69</v>
      </c>
      <c r="D66" s="27"/>
      <c r="E66" s="27"/>
      <c r="F66" s="27"/>
      <c r="G66" s="27"/>
      <c r="H66" s="27"/>
      <c r="I66" s="314"/>
      <c r="J66" s="3"/>
      <c r="K66" s="3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6" customHeight="1" ht="30">
      <c r="A67" s="314"/>
      <c r="B67" s="314"/>
      <c r="C67" s="27" t="s">
        <v>70</v>
      </c>
      <c r="D67" s="27"/>
      <c r="E67" s="27"/>
      <c r="F67" s="27"/>
      <c r="G67" s="27"/>
      <c r="H67" s="27"/>
      <c r="I67" s="29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6" customHeight="1" ht="30">
      <c r="A68" s="299"/>
      <c r="B68" s="299"/>
      <c r="C68" s="27" t="s">
        <v>71</v>
      </c>
      <c r="D68" s="27"/>
      <c r="E68" s="27"/>
      <c r="F68" s="27"/>
      <c r="G68" s="27"/>
      <c r="H68" s="27"/>
      <c r="I68" s="27" t="s">
        <v>72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6" customHeight="1" ht="30">
      <c r="A69" s="313">
        <v>2</v>
      </c>
      <c r="B69" s="313">
        <v>36</v>
      </c>
      <c r="C69" s="27" t="s">
        <v>66</v>
      </c>
      <c r="D69" s="27"/>
      <c r="E69" s="27"/>
      <c r="F69" s="27"/>
      <c r="G69" s="27"/>
      <c r="H69" s="27"/>
      <c r="I69" s="320" t="s">
        <v>67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6" customHeight="1" ht="30">
      <c r="A70" s="314"/>
      <c r="B70" s="314"/>
      <c r="C70" s="27" t="s">
        <v>68</v>
      </c>
      <c r="D70" s="27"/>
      <c r="E70" s="27"/>
      <c r="F70" s="27"/>
      <c r="G70" s="27"/>
      <c r="H70" s="27"/>
      <c r="I70" s="31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6" customHeight="1" ht="30">
      <c r="A71" s="314"/>
      <c r="B71" s="314"/>
      <c r="C71" s="27" t="s">
        <v>69</v>
      </c>
      <c r="D71" s="27"/>
      <c r="E71" s="27"/>
      <c r="F71" s="27"/>
      <c r="G71" s="27"/>
      <c r="H71" s="27"/>
      <c r="I71" s="31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6" customHeight="1" ht="30">
      <c r="A72" s="314"/>
      <c r="B72" s="314"/>
      <c r="C72" s="27" t="s">
        <v>70</v>
      </c>
      <c r="D72" s="27"/>
      <c r="E72" s="27"/>
      <c r="F72" s="27"/>
      <c r="G72" s="27"/>
      <c r="H72" s="27"/>
      <c r="I72" s="29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6" customHeight="1" ht="30">
      <c r="A73" s="299"/>
      <c r="B73" s="299"/>
      <c r="C73" s="27" t="s">
        <v>71</v>
      </c>
      <c r="D73" s="27"/>
      <c r="E73" s="27"/>
      <c r="F73" s="27"/>
      <c r="G73" s="27"/>
      <c r="H73" s="27"/>
      <c r="I73" s="27" t="s">
        <v>72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6" customHeight="1" ht="15.75">
      <c r="A74" s="3"/>
      <c r="B74" s="3"/>
      <c r="C74" s="3"/>
      <c r="D74" s="3"/>
      <c r="E74" s="3"/>
      <c r="F74" s="3"/>
      <c r="G74" s="3"/>
      <c r="H74" s="3"/>
      <c r="I74" s="4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customHeight="1" ht="15.75">
      <c r="A75" s="46" t="s">
        <v>73</v>
      </c>
      <c r="B75" s="3"/>
      <c r="C75" s="3"/>
      <c r="D75" s="3"/>
      <c r="E75" s="3"/>
      <c r="F75" s="3"/>
      <c r="G75" s="3"/>
      <c r="H75" s="3"/>
      <c r="I75" s="4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customHeight="1" ht="15.75">
      <c r="A76" s="303" t="s">
        <v>61</v>
      </c>
      <c r="B76" s="303" t="s">
        <v>62</v>
      </c>
      <c r="C76" s="298" t="s">
        <v>63</v>
      </c>
      <c r="D76" s="300" t="s">
        <v>74</v>
      </c>
      <c r="E76" s="301"/>
      <c r="F76" s="302"/>
      <c r="G76" s="298" t="s">
        <v>75</v>
      </c>
      <c r="H76" s="3"/>
      <c r="I76" s="5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customHeight="1" ht="15.75">
      <c r="A77" s="299"/>
      <c r="B77" s="299"/>
      <c r="C77" s="299"/>
      <c r="D77" s="37">
        <v>1</v>
      </c>
      <c r="E77" s="37">
        <v>2</v>
      </c>
      <c r="F77" s="37">
        <v>3</v>
      </c>
      <c r="G77" s="29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customHeight="1" ht="15.75">
      <c r="A78" s="22">
        <v>1</v>
      </c>
      <c r="B78" s="22">
        <v>32</v>
      </c>
      <c r="C78" s="320" t="s">
        <v>76</v>
      </c>
      <c r="D78" s="27"/>
      <c r="E78" s="27"/>
      <c r="F78" s="27"/>
      <c r="G78" s="321" t="s">
        <v>77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customHeight="1" ht="15.75">
      <c r="A79" s="22">
        <v>2</v>
      </c>
      <c r="B79" s="22">
        <v>36</v>
      </c>
      <c r="C79" s="299"/>
      <c r="D79" s="27"/>
      <c r="E79" s="27"/>
      <c r="F79" s="27"/>
      <c r="G79" s="299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customHeight="1" ht="15.75">
      <c r="A80" s="25"/>
      <c r="B80" s="25"/>
      <c r="C80" s="32"/>
      <c r="D80" s="32"/>
      <c r="E80" s="32"/>
      <c r="F80" s="32"/>
      <c r="G80" s="5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customHeight="1" ht="15.75">
      <c r="A81" s="46" t="s">
        <v>78</v>
      </c>
      <c r="B81" s="25"/>
      <c r="C81" s="32"/>
      <c r="D81" s="32"/>
      <c r="E81" s="32"/>
      <c r="F81" s="32"/>
      <c r="G81" s="5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customHeight="1" ht="15.75">
      <c r="A82" s="21" t="s">
        <v>61</v>
      </c>
      <c r="B82" s="21" t="s">
        <v>62</v>
      </c>
      <c r="C82" s="37" t="s">
        <v>63</v>
      </c>
      <c r="D82" s="37" t="s">
        <v>79</v>
      </c>
      <c r="E82" s="37" t="s">
        <v>75</v>
      </c>
      <c r="F82" s="32"/>
      <c r="G82" s="5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customHeight="1" ht="15.75">
      <c r="A83" s="27">
        <v>1</v>
      </c>
      <c r="B83" s="27">
        <v>36</v>
      </c>
      <c r="C83" s="27" t="s">
        <v>71</v>
      </c>
      <c r="D83" s="27"/>
      <c r="E83" s="52" t="s">
        <v>80</v>
      </c>
      <c r="F83" s="32"/>
      <c r="G83" s="5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customHeight="1" ht="15.75">
      <c r="A84" s="46"/>
      <c r="B84" s="25"/>
      <c r="C84" s="32"/>
      <c r="D84" s="32"/>
      <c r="E84" s="32"/>
      <c r="F84" s="32"/>
      <c r="G84" s="5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customHeight="1" ht="15.75">
      <c r="A85" s="46" t="s">
        <v>81</v>
      </c>
      <c r="B85" s="25"/>
      <c r="C85" s="32"/>
      <c r="D85" s="32"/>
      <c r="E85" s="32"/>
      <c r="F85" s="32"/>
      <c r="G85" s="5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customHeight="1" ht="15.75">
      <c r="A86" s="21" t="s">
        <v>61</v>
      </c>
      <c r="B86" s="21" t="s">
        <v>62</v>
      </c>
      <c r="C86" s="37" t="s">
        <v>63</v>
      </c>
      <c r="D86" s="37" t="s">
        <v>82</v>
      </c>
      <c r="E86" s="37" t="s">
        <v>75</v>
      </c>
      <c r="F86" s="32"/>
      <c r="G86" s="5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customHeight="1" ht="15.75">
      <c r="A87" s="27">
        <v>1</v>
      </c>
      <c r="B87" s="27">
        <v>36</v>
      </c>
      <c r="C87" s="27" t="s">
        <v>71</v>
      </c>
      <c r="D87" s="27"/>
      <c r="E87" s="52" t="s">
        <v>83</v>
      </c>
      <c r="F87" s="32"/>
      <c r="G87" s="5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customHeight="1" ht="15.75">
      <c r="A88" s="46"/>
      <c r="B88" s="25"/>
      <c r="C88" s="32"/>
      <c r="D88" s="32"/>
      <c r="E88" s="32"/>
      <c r="F88" s="32"/>
      <c r="G88" s="5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customHeight="1" ht="15.75">
      <c r="A89" s="46" t="s">
        <v>84</v>
      </c>
      <c r="B89" s="25"/>
      <c r="C89" s="32"/>
      <c r="D89" s="32"/>
      <c r="E89" s="32"/>
      <c r="F89" s="32"/>
      <c r="G89" s="5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customHeight="1" ht="15.75">
      <c r="A90" s="21" t="s">
        <v>61</v>
      </c>
      <c r="B90" s="21" t="s">
        <v>62</v>
      </c>
      <c r="C90" s="37" t="s">
        <v>63</v>
      </c>
      <c r="D90" s="37" t="s">
        <v>79</v>
      </c>
      <c r="E90" s="37" t="s">
        <v>75</v>
      </c>
      <c r="F90" s="32"/>
      <c r="G90" s="5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customHeight="1" ht="15.75">
      <c r="A91" s="27">
        <v>1</v>
      </c>
      <c r="B91" s="27">
        <v>36</v>
      </c>
      <c r="C91" s="27" t="s">
        <v>85</v>
      </c>
      <c r="D91" s="27"/>
      <c r="E91" s="22" t="s">
        <v>86</v>
      </c>
      <c r="F91" s="32"/>
      <c r="G91" s="5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customHeight="1" ht="15.75">
      <c r="A92" s="46"/>
      <c r="B92" s="25"/>
      <c r="C92" s="32"/>
      <c r="D92" s="32"/>
      <c r="E92" s="32"/>
      <c r="F92" s="32"/>
      <c r="G92" s="5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customHeight="1" ht="15.75">
      <c r="A93" s="46" t="s">
        <v>87</v>
      </c>
      <c r="B93" s="25"/>
      <c r="C93" s="32"/>
      <c r="D93" s="32"/>
      <c r="E93" s="32"/>
      <c r="F93" s="32"/>
      <c r="G93" s="5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customHeight="1" ht="15.75">
      <c r="A94" s="21" t="s">
        <v>61</v>
      </c>
      <c r="B94" s="21" t="s">
        <v>62</v>
      </c>
      <c r="C94" s="37" t="s">
        <v>63</v>
      </c>
      <c r="D94" s="37" t="s">
        <v>88</v>
      </c>
      <c r="E94" s="37" t="s">
        <v>75</v>
      </c>
      <c r="F94" s="32"/>
      <c r="G94" s="5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customHeight="1" ht="15.75">
      <c r="A95" s="27">
        <v>1</v>
      </c>
      <c r="B95" s="27">
        <v>36</v>
      </c>
      <c r="C95" s="27" t="s">
        <v>89</v>
      </c>
      <c r="D95" s="27"/>
      <c r="E95" s="52" t="s">
        <v>90</v>
      </c>
      <c r="F95" s="32"/>
      <c r="G95" s="5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customHeight="1" ht="15.75">
      <c r="A96" s="46"/>
      <c r="B96" s="25"/>
      <c r="C96" s="32"/>
      <c r="D96" s="32"/>
      <c r="E96" s="32"/>
      <c r="F96" s="32"/>
      <c r="G96" s="5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customHeight="1" ht="15.75">
      <c r="A97" s="46" t="s">
        <v>91</v>
      </c>
      <c r="B97" s="25"/>
      <c r="C97" s="32"/>
      <c r="D97" s="32"/>
      <c r="E97" s="32"/>
      <c r="F97" s="32"/>
      <c r="G97" s="5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customHeight="1" ht="15.75">
      <c r="A98" s="303" t="s">
        <v>61</v>
      </c>
      <c r="B98" s="303" t="s">
        <v>62</v>
      </c>
      <c r="C98" s="298" t="s">
        <v>63</v>
      </c>
      <c r="D98" s="300" t="s">
        <v>92</v>
      </c>
      <c r="E98" s="301"/>
      <c r="F98" s="301"/>
      <c r="G98" s="302"/>
      <c r="H98" s="298" t="s">
        <v>75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customHeight="1" ht="15.75">
      <c r="A99" s="299"/>
      <c r="B99" s="299"/>
      <c r="C99" s="299"/>
      <c r="D99" s="27">
        <v>1</v>
      </c>
      <c r="E99" s="27">
        <v>2</v>
      </c>
      <c r="F99" s="27">
        <v>3</v>
      </c>
      <c r="G99" s="22">
        <v>4</v>
      </c>
      <c r="H99" s="29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customHeight="1" ht="15.75">
      <c r="A100" s="27">
        <v>1</v>
      </c>
      <c r="B100" s="27">
        <v>36</v>
      </c>
      <c r="C100" s="27" t="s">
        <v>93</v>
      </c>
      <c r="D100" s="27"/>
      <c r="E100" s="27"/>
      <c r="F100" s="27"/>
      <c r="G100" s="53"/>
      <c r="H100" s="22" t="s">
        <v>94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customHeight="1" ht="15.75">
      <c r="A101" s="46"/>
      <c r="B101" s="25"/>
      <c r="C101" s="32"/>
      <c r="D101" s="32"/>
      <c r="E101" s="32"/>
      <c r="F101" s="32"/>
      <c r="G101" s="5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customHeight="1" ht="15.75">
      <c r="A102" s="46" t="s">
        <v>95</v>
      </c>
      <c r="B102" s="25"/>
      <c r="C102" s="32"/>
      <c r="D102" s="32"/>
      <c r="E102" s="32"/>
      <c r="F102" s="32"/>
      <c r="G102" s="5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customHeight="1" ht="15.75">
      <c r="A103" s="12" t="s">
        <v>96</v>
      </c>
      <c r="B103" s="25"/>
      <c r="C103" s="32"/>
      <c r="D103" s="32"/>
      <c r="E103" s="32"/>
      <c r="F103" s="32"/>
      <c r="G103" s="5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customHeight="1" ht="15.75">
      <c r="A104" s="303" t="s">
        <v>61</v>
      </c>
      <c r="B104" s="303" t="s">
        <v>62</v>
      </c>
      <c r="C104" s="300" t="s">
        <v>97</v>
      </c>
      <c r="D104" s="301"/>
      <c r="E104" s="302"/>
      <c r="F104" s="298" t="s">
        <v>75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customHeight="1" ht="15.75">
      <c r="A105" s="299"/>
      <c r="B105" s="299"/>
      <c r="C105" s="37">
        <v>1</v>
      </c>
      <c r="D105" s="37">
        <v>2</v>
      </c>
      <c r="E105" s="37">
        <v>3</v>
      </c>
      <c r="F105" s="29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customHeight="1" ht="15.75">
      <c r="A106" s="27">
        <v>1</v>
      </c>
      <c r="B106" s="27">
        <v>36</v>
      </c>
      <c r="C106" s="27"/>
      <c r="D106" s="27"/>
      <c r="E106" s="27"/>
      <c r="F106" s="22" t="s">
        <v>98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customHeight="1" ht="15.75">
      <c r="A107" s="46"/>
      <c r="B107" s="25"/>
      <c r="C107" s="32"/>
      <c r="D107" s="32"/>
      <c r="E107" s="32"/>
      <c r="F107" s="32"/>
      <c r="G107" s="5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customHeight="1" ht="15.75">
      <c r="A108" s="46" t="s">
        <v>99</v>
      </c>
      <c r="B108" s="25"/>
      <c r="C108" s="32"/>
      <c r="D108" s="32"/>
      <c r="E108" s="32"/>
      <c r="F108" s="32"/>
      <c r="G108" s="5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customHeight="1" ht="15.75">
      <c r="A109" s="303" t="s">
        <v>61</v>
      </c>
      <c r="B109" s="303" t="s">
        <v>62</v>
      </c>
      <c r="C109" s="298" t="s">
        <v>62</v>
      </c>
      <c r="D109" s="300" t="s">
        <v>97</v>
      </c>
      <c r="E109" s="301"/>
      <c r="F109" s="302"/>
      <c r="G109" s="298" t="s">
        <v>75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customHeight="1" ht="15.75">
      <c r="A110" s="299"/>
      <c r="B110" s="299"/>
      <c r="C110" s="299"/>
      <c r="D110" s="37">
        <v>1</v>
      </c>
      <c r="E110" s="37">
        <v>2</v>
      </c>
      <c r="F110" s="37">
        <v>3</v>
      </c>
      <c r="G110" s="29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customHeight="1" ht="15.75">
      <c r="A111" s="27">
        <v>1</v>
      </c>
      <c r="B111" s="27">
        <v>36</v>
      </c>
      <c r="C111" s="27" t="s">
        <v>100</v>
      </c>
      <c r="D111" s="27"/>
      <c r="E111" s="27"/>
      <c r="F111" s="27"/>
      <c r="G111" s="22" t="s">
        <v>101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customHeight="1" ht="15.75">
      <c r="A112" s="25"/>
      <c r="B112" s="25"/>
      <c r="C112" s="32"/>
      <c r="D112" s="32"/>
      <c r="E112" s="32"/>
      <c r="F112" s="32"/>
      <c r="G112" s="5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customHeight="1" ht="18.75">
      <c r="A113" s="54" t="s">
        <v>102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6" customHeight="1" ht="30">
      <c r="A114" s="27">
        <v>1</v>
      </c>
      <c r="B114" s="39" t="s">
        <v>103</v>
      </c>
      <c r="C114" s="39" t="s">
        <v>104</v>
      </c>
      <c r="D114" s="311" t="s">
        <v>20</v>
      </c>
      <c r="E114" s="302"/>
      <c r="F114" s="3"/>
      <c r="G114" s="43"/>
      <c r="H114" s="43"/>
      <c r="I114" s="43"/>
      <c r="J114" s="43"/>
      <c r="K114" s="43"/>
      <c r="L114" s="43"/>
      <c r="M114" s="43"/>
      <c r="N114" s="43"/>
      <c r="O114" s="55"/>
      <c r="P114" s="43"/>
      <c r="Q114" s="43"/>
      <c r="R114" s="31"/>
      <c r="S114" s="31"/>
      <c r="T114" s="31"/>
      <c r="U114" s="31"/>
      <c r="V114" s="31"/>
    </row>
    <row r="115" spans="1:26" customHeight="1" ht="30">
      <c r="A115" s="27">
        <v>2</v>
      </c>
      <c r="B115" s="39" t="s">
        <v>105</v>
      </c>
      <c r="C115" s="39" t="s">
        <v>106</v>
      </c>
      <c r="D115" s="311" t="s">
        <v>107</v>
      </c>
      <c r="E115" s="302"/>
      <c r="F115" s="3"/>
      <c r="G115" s="43"/>
      <c r="H115" s="43"/>
      <c r="I115" s="43"/>
      <c r="J115" s="43"/>
      <c r="K115" s="43"/>
      <c r="L115" s="43"/>
      <c r="M115" s="43"/>
      <c r="N115" s="43"/>
      <c r="O115" s="55"/>
      <c r="P115" s="43"/>
      <c r="Q115" s="43"/>
      <c r="R115" s="31"/>
      <c r="S115" s="31"/>
      <c r="T115" s="31"/>
      <c r="U115" s="31"/>
      <c r="V115" s="31"/>
    </row>
    <row r="116" spans="1:26" customHeight="1" ht="30">
      <c r="A116" s="27">
        <v>3</v>
      </c>
      <c r="B116" s="39" t="s">
        <v>108</v>
      </c>
      <c r="C116" s="39" t="s">
        <v>109</v>
      </c>
      <c r="D116" s="311" t="s">
        <v>110</v>
      </c>
      <c r="E116" s="302"/>
      <c r="F116" s="43"/>
      <c r="G116" s="43"/>
      <c r="H116" s="43"/>
      <c r="I116" s="43"/>
      <c r="J116" s="31"/>
      <c r="K116" s="43"/>
      <c r="L116" s="43"/>
      <c r="M116" s="43"/>
      <c r="N116" s="43"/>
      <c r="O116" s="43"/>
      <c r="P116" s="43"/>
      <c r="Q116" s="43"/>
      <c r="R116" s="43"/>
      <c r="S116" s="55"/>
      <c r="T116" s="43"/>
      <c r="U116" s="43"/>
      <c r="V116" s="31"/>
      <c r="W116" s="31"/>
      <c r="X116" s="31"/>
      <c r="Y116" s="31"/>
      <c r="Z116" s="31"/>
    </row>
    <row r="117" spans="1:26" customHeight="1" ht="49.5">
      <c r="A117" s="27">
        <v>4</v>
      </c>
      <c r="B117" s="39" t="s">
        <v>111</v>
      </c>
      <c r="C117" s="312" t="s">
        <v>112</v>
      </c>
      <c r="D117" s="301"/>
      <c r="E117" s="302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31"/>
      <c r="W117" s="31"/>
      <c r="X117" s="31"/>
      <c r="Y117" s="31"/>
      <c r="Z117" s="31"/>
    </row>
    <row r="118" spans="1:26" customHeight="1" ht="15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customHeight="1" ht="15.75">
      <c r="A119" s="54" t="s">
        <v>113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customHeight="1" ht="70.5">
      <c r="A120" s="306" t="s">
        <v>114</v>
      </c>
      <c r="B120" s="307"/>
      <c r="C120" s="307"/>
      <c r="D120" s="25" t="s">
        <v>115</v>
      </c>
      <c r="E120" s="12" t="s">
        <v>116</v>
      </c>
      <c r="F120" s="1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customHeight="1" ht="15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customHeight="1" ht="93.75">
      <c r="A122" s="3"/>
      <c r="B122" s="3"/>
      <c r="C122" s="57" t="s">
        <v>117</v>
      </c>
      <c r="D122" s="58" t="s">
        <v>118</v>
      </c>
      <c r="E122" s="3"/>
      <c r="F122" s="57" t="s">
        <v>119</v>
      </c>
      <c r="G122" s="58" t="s">
        <v>118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customHeight="1" ht="15.75">
      <c r="A123" s="3"/>
      <c r="B123" s="3"/>
      <c r="C123" s="59"/>
      <c r="D123" s="60"/>
      <c r="E123" s="3"/>
      <c r="F123" s="59"/>
      <c r="G123" s="6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customHeight="1" ht="15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customHeight="1" ht="35.25">
      <c r="A125" s="308" t="s">
        <v>120</v>
      </c>
      <c r="B125" s="309"/>
      <c r="C125" s="308" t="s">
        <v>121</v>
      </c>
      <c r="D125" s="309"/>
      <c r="E125" s="61" t="s">
        <v>122</v>
      </c>
      <c r="F125" s="310" t="s">
        <v>123</v>
      </c>
      <c r="G125" s="309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customHeight="1" ht="15.75">
      <c r="A126" s="308" t="s">
        <v>124</v>
      </c>
      <c r="B126" s="309"/>
      <c r="C126" s="308" t="s">
        <v>125</v>
      </c>
      <c r="D126" s="309"/>
      <c r="E126" s="62" t="s">
        <v>126</v>
      </c>
      <c r="F126" s="328" t="s">
        <v>127</v>
      </c>
      <c r="G126" s="309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customHeight="1" ht="15.75">
      <c r="A127" s="327">
        <v>0</v>
      </c>
      <c r="B127" s="309"/>
      <c r="C127" s="327" t="s">
        <v>128</v>
      </c>
      <c r="D127" s="309"/>
      <c r="E127" s="63" t="s">
        <v>112</v>
      </c>
      <c r="F127" s="327" t="s">
        <v>129</v>
      </c>
      <c r="G127" s="30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customHeight="1" ht="15.75">
      <c r="A128" s="4"/>
      <c r="B128" s="4"/>
      <c r="C128" s="64"/>
      <c r="D128" s="64"/>
      <c r="E128" s="64"/>
      <c r="F128" s="6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customHeight="1" ht="15.75">
      <c r="A129" s="3"/>
      <c r="B129" s="64" t="s">
        <v>130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customHeight="1" ht="15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customHeight="1" ht="15.75">
      <c r="A131" s="65" t="s">
        <v>131</v>
      </c>
      <c r="B131" s="66"/>
      <c r="C131" s="66"/>
      <c r="D131" s="332" t="s">
        <v>131</v>
      </c>
      <c r="E131" s="3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customHeight="1" ht="15.75">
      <c r="A132" s="67" t="s">
        <v>132</v>
      </c>
      <c r="B132" s="3"/>
      <c r="C132" s="3"/>
      <c r="D132" s="334" t="s">
        <v>133</v>
      </c>
      <c r="E132" s="32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customHeight="1" ht="15.75">
      <c r="A133" s="68"/>
      <c r="B133" s="3"/>
      <c r="C133" s="3"/>
      <c r="D133" s="335"/>
      <c r="E133" s="32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customHeight="1" ht="15.75">
      <c r="A134" s="68"/>
      <c r="B134" s="3"/>
      <c r="C134" s="3"/>
      <c r="D134" s="335"/>
      <c r="E134" s="32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customHeight="1" ht="15.75">
      <c r="A135" s="69" t="s">
        <v>134</v>
      </c>
      <c r="B135" s="3"/>
      <c r="C135" s="3"/>
      <c r="D135" s="335" t="s">
        <v>134</v>
      </c>
      <c r="E135" s="32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customHeight="1" ht="15.75">
      <c r="A136" s="70" t="s">
        <v>135</v>
      </c>
      <c r="B136" s="71"/>
      <c r="C136" s="71"/>
      <c r="D136" s="336" t="s">
        <v>136</v>
      </c>
      <c r="E136" s="33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customHeight="1" ht="15.75">
      <c r="A137" s="72" t="s">
        <v>137</v>
      </c>
      <c r="B137" s="66"/>
      <c r="C137" s="66"/>
      <c r="D137" s="337" t="s">
        <v>137</v>
      </c>
      <c r="E137" s="33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customHeight="1" ht="15.75">
      <c r="A138" s="68"/>
      <c r="B138" s="3"/>
      <c r="C138" s="3"/>
      <c r="D138" s="325"/>
      <c r="E138" s="32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customHeight="1" ht="15.75">
      <c r="A139" s="68"/>
      <c r="B139" s="3"/>
      <c r="C139" s="3"/>
      <c r="D139" s="325"/>
      <c r="E139" s="32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customHeight="1" ht="15.75">
      <c r="A140" s="68"/>
      <c r="B140" s="3"/>
      <c r="C140" s="3"/>
      <c r="D140" s="325"/>
      <c r="E140" s="32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customHeight="1" ht="15.75">
      <c r="A141" s="73"/>
      <c r="B141" s="71"/>
      <c r="C141" s="71"/>
      <c r="D141" s="329"/>
      <c r="E141" s="33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customHeight="1" ht="15.75">
      <c r="A142" s="72" t="s">
        <v>138</v>
      </c>
      <c r="B142" s="66"/>
      <c r="C142" s="66"/>
      <c r="D142" s="331" t="s">
        <v>138</v>
      </c>
      <c r="E142" s="32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customHeight="1" ht="15.75">
      <c r="A143" s="73" t="s">
        <v>139</v>
      </c>
      <c r="B143" s="71"/>
      <c r="C143" s="71"/>
      <c r="D143" s="329" t="s">
        <v>139</v>
      </c>
      <c r="E143" s="33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customHeight="1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customHeight="1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customHeight="1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customHeight="1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customHeight="1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customHeight="1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customHeight="1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customHeight="1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customHeight="1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customHeight="1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customHeight="1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customHeight="1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customHeight="1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customHeight="1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customHeight="1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customHeight="1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customHeight="1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customHeight="1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customHeight="1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customHeight="1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customHeight="1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customHeight="1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customHeight="1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customHeight="1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customHeight="1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customHeight="1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customHeight="1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customHeight="1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customHeight="1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customHeight="1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customHeight="1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customHeight="1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customHeight="1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customHeight="1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customHeight="1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customHeight="1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customHeight="1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customHeight="1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customHeight="1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customHeight="1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customHeight="1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customHeight="1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customHeight="1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customHeight="1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customHeight="1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customHeight="1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customHeight="1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customHeight="1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customHeight="1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customHeight="1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customHeight="1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customHeight="1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customHeight="1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customHeight="1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customHeight="1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customHeight="1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customHeight="1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customHeight="1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customHeight="1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customHeight="1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customHeight="1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customHeight="1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customHeight="1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customHeight="1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customHeight="1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customHeight="1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customHeight="1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customHeight="1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customHeight="1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customHeight="1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customHeight="1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customHeight="1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customHeight="1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customHeight="1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customHeight="1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customHeight="1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customHeight="1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customHeight="1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customHeight="1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customHeight="1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customHeight="1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customHeight="1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customHeight="1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customHeight="1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customHeight="1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customHeight="1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customHeight="1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customHeight="1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customHeight="1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customHeight="1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customHeight="1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customHeight="1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customHeight="1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customHeight="1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customHeight="1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customHeight="1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customHeight="1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customHeight="1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customHeight="1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customHeight="1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customHeight="1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customHeight="1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customHeight="1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customHeight="1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customHeight="1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customHeight="1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customHeight="1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customHeight="1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customHeight="1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customHeight="1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customHeight="1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customHeight="1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customHeight="1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customHeight="1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customHeight="1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customHeight="1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customHeight="1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customHeight="1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customHeight="1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customHeight="1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customHeight="1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customHeight="1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customHeight="1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customHeight="1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customHeight="1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customHeight="1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customHeight="1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customHeight="1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customHeight="1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customHeight="1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customHeight="1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customHeight="1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customHeight="1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customHeight="1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customHeight="1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customHeight="1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customHeight="1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customHeight="1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customHeight="1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customHeight="1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customHeight="1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customHeight="1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customHeight="1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customHeight="1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customHeight="1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customHeight="1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customHeight="1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customHeight="1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customHeight="1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customHeight="1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customHeight="1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customHeight="1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customHeight="1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customHeight="1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customHeight="1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customHeight="1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customHeight="1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customHeight="1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customHeight="1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customHeight="1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customHeight="1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customHeight="1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customHeight="1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customHeight="1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customHeight="1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customHeight="1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customHeight="1" ht="15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customHeight="1" ht="15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customHeight="1" ht="15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customHeight="1" ht="15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customHeight="1" ht="15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customHeight="1" ht="15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customHeight="1" ht="15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customHeight="1" ht="15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customHeight="1" ht="15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customHeight="1" ht="15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customHeight="1" ht="15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customHeight="1" ht="15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customHeight="1" ht="15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customHeight="1" ht="15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customHeight="1" ht="15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customHeight="1" ht="15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customHeight="1" ht="15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customHeight="1" ht="15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customHeight="1" ht="15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customHeight="1" ht="15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customHeight="1" ht="15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customHeight="1" ht="15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customHeight="1" ht="15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customHeight="1" ht="15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customHeight="1" ht="15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customHeight="1" ht="15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customHeight="1" ht="15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customHeight="1" ht="15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customHeight="1" ht="15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customHeight="1" ht="15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customHeight="1" ht="15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customHeight="1" ht="15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customHeight="1" ht="15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customHeight="1" ht="15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D141:E141"/>
    <mergeCell ref="D142:E142"/>
    <mergeCell ref="D143:E143"/>
    <mergeCell ref="D131:E131"/>
    <mergeCell ref="D132:E132"/>
    <mergeCell ref="D133:E133"/>
    <mergeCell ref="D134:E134"/>
    <mergeCell ref="D135:E135"/>
    <mergeCell ref="D136:E136"/>
    <mergeCell ref="D137:E137"/>
    <mergeCell ref="A76:A77"/>
    <mergeCell ref="B76:B77"/>
    <mergeCell ref="D138:E138"/>
    <mergeCell ref="D139:E139"/>
    <mergeCell ref="D140:E140"/>
    <mergeCell ref="C76:C77"/>
    <mergeCell ref="D76:F76"/>
    <mergeCell ref="A127:B127"/>
    <mergeCell ref="C127:D127"/>
    <mergeCell ref="F127:G127"/>
    <mergeCell ref="A126:B126"/>
    <mergeCell ref="C126:D126"/>
    <mergeCell ref="F126:G126"/>
    <mergeCell ref="A109:A110"/>
    <mergeCell ref="B109:B110"/>
    <mergeCell ref="C109:C110"/>
    <mergeCell ref="A62:A63"/>
    <mergeCell ref="A64:A68"/>
    <mergeCell ref="B64:B68"/>
    <mergeCell ref="A69:A73"/>
    <mergeCell ref="B69:B73"/>
    <mergeCell ref="G76:G77"/>
    <mergeCell ref="C78:C79"/>
    <mergeCell ref="G78:G79"/>
    <mergeCell ref="B54:D54"/>
    <mergeCell ref="I64:I67"/>
    <mergeCell ref="I69:I72"/>
    <mergeCell ref="B55:D55"/>
    <mergeCell ref="B56:D56"/>
    <mergeCell ref="B57:D57"/>
    <mergeCell ref="B62:B63"/>
    <mergeCell ref="C62:C63"/>
    <mergeCell ref="D62:H62"/>
    <mergeCell ref="I62:I63"/>
    <mergeCell ref="A2:I2"/>
    <mergeCell ref="A3:I3"/>
    <mergeCell ref="A4:I4"/>
    <mergeCell ref="A6:G6"/>
    <mergeCell ref="C26:H26"/>
    <mergeCell ref="A29:A31"/>
    <mergeCell ref="B29:B31"/>
    <mergeCell ref="C32:D32"/>
    <mergeCell ref="C35:D35"/>
    <mergeCell ref="B51:D51"/>
    <mergeCell ref="E51:F51"/>
    <mergeCell ref="B52:D52"/>
    <mergeCell ref="B53:D53"/>
    <mergeCell ref="A120:C120"/>
    <mergeCell ref="C125:D125"/>
    <mergeCell ref="F125:G125"/>
    <mergeCell ref="A125:B125"/>
    <mergeCell ref="G109:G110"/>
    <mergeCell ref="D114:E114"/>
    <mergeCell ref="D115:E115"/>
    <mergeCell ref="D116:E116"/>
    <mergeCell ref="C117:E117"/>
    <mergeCell ref="A104:A105"/>
    <mergeCell ref="B104:B105"/>
    <mergeCell ref="C104:E104"/>
    <mergeCell ref="F104:F105"/>
    <mergeCell ref="H98:H99"/>
    <mergeCell ref="D109:F109"/>
    <mergeCell ref="A98:A99"/>
    <mergeCell ref="B98:B99"/>
    <mergeCell ref="C98:C99"/>
    <mergeCell ref="D98:G98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992"/>
  <sheetViews>
    <sheetView tabSelected="1" workbookViewId="0" zoomScale="40" zoomScaleNormal="40" showGridLines="true" showRowColHeaders="1" topLeftCell="A22">
      <selection activeCell="C120" sqref="C120"/>
    </sheetView>
  </sheetViews>
  <sheetFormatPr customHeight="true" defaultRowHeight="15" defaultColWidth="14.42578125" outlineLevelRow="0" outlineLevelCol="0"/>
  <cols>
    <col min="1" max="1" width="8.42578125" customWidth="true" style="0"/>
    <col min="2" max="2" width="28.140625" customWidth="true" style="0"/>
    <col min="3" max="3" width="17.42578125" customWidth="true" style="0"/>
    <col min="4" max="4" width="26.7109375" customWidth="true" style="0"/>
    <col min="5" max="5" width="33.140625" customWidth="true" style="0"/>
    <col min="6" max="6" width="26" customWidth="true" style="0"/>
    <col min="7" max="7" width="29.42578125" customWidth="true" style="0"/>
    <col min="8" max="8" width="33.42578125" customWidth="true" style="0"/>
    <col min="9" max="9" width="31.140625" customWidth="true" style="0"/>
    <col min="10" max="10" width="18.42578125" customWidth="true" style="0"/>
    <col min="11" max="11" width="16.8554687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</cols>
  <sheetData>
    <row r="1" spans="1:26" customHeight="1" ht="15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customHeight="1" ht="15.75">
      <c r="A2" s="64"/>
      <c r="B2" s="64"/>
      <c r="C2" s="64"/>
      <c r="D2" s="64"/>
      <c r="E2" s="64"/>
      <c r="F2" s="64" t="s">
        <v>140</v>
      </c>
      <c r="G2" s="64"/>
      <c r="H2" s="64"/>
      <c r="I2" s="6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Height="1" ht="15.75">
      <c r="A3" s="64"/>
      <c r="B3" s="64"/>
      <c r="C3" s="64"/>
      <c r="D3" s="64"/>
      <c r="E3" s="64"/>
      <c r="F3" s="64" t="s">
        <v>141</v>
      </c>
      <c r="G3" s="64"/>
      <c r="H3" s="64"/>
      <c r="I3" s="6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customHeight="1" ht="15.75">
      <c r="A4" s="64"/>
      <c r="B4" s="64"/>
      <c r="C4" s="64"/>
      <c r="D4" s="64"/>
      <c r="E4" s="64"/>
      <c r="F4" s="64" t="s">
        <v>142</v>
      </c>
      <c r="G4" s="64"/>
      <c r="H4" s="64"/>
      <c r="I4" s="6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customHeight="1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customHeight="1" ht="15.75">
      <c r="A6" s="317"/>
      <c r="B6" s="318"/>
      <c r="C6" s="318"/>
      <c r="D6" s="318"/>
      <c r="E6" s="318"/>
      <c r="F6" s="318"/>
      <c r="G6" s="319"/>
      <c r="H6" s="5"/>
      <c r="I6" s="5"/>
      <c r="J6" s="3"/>
      <c r="K6" s="2"/>
      <c r="L6" s="2"/>
      <c r="M6" s="2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customHeight="1" ht="19.5">
      <c r="A7" s="6" t="s">
        <v>143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customHeight="1" ht="19.5">
      <c r="A8" s="3" t="s">
        <v>144</v>
      </c>
      <c r="B8" s="3"/>
      <c r="C8" s="7" t="s">
        <v>145</v>
      </c>
      <c r="D8" s="8"/>
      <c r="E8" s="8"/>
      <c r="F8" s="8"/>
      <c r="G8" s="7"/>
      <c r="H8" s="8"/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customHeight="1" ht="19.5">
      <c r="A9" s="3" t="s">
        <v>146</v>
      </c>
      <c r="B9" s="3"/>
      <c r="C9" s="9" t="s">
        <v>147</v>
      </c>
      <c r="D9" s="9"/>
      <c r="E9" s="8" t="s">
        <v>148</v>
      </c>
      <c r="F9" s="7" t="s">
        <v>149</v>
      </c>
      <c r="G9" s="10"/>
      <c r="H9" s="9"/>
      <c r="I9" s="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customHeight="1" ht="19.5">
      <c r="A10" s="3" t="s">
        <v>150</v>
      </c>
      <c r="B10" s="3"/>
      <c r="C10" s="11" t="s">
        <v>151</v>
      </c>
      <c r="D10" s="9"/>
      <c r="E10" s="9" t="s">
        <v>152</v>
      </c>
      <c r="F10" s="10" t="s">
        <v>153</v>
      </c>
      <c r="G10" s="10"/>
      <c r="H10" s="9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customHeight="1" ht="15.75">
      <c r="A11" s="12" t="s">
        <v>154</v>
      </c>
      <c r="B11" s="12"/>
      <c r="C11" s="13" t="s">
        <v>155</v>
      </c>
      <c r="D11" s="9"/>
      <c r="E11" s="9"/>
      <c r="F11" s="10"/>
      <c r="G11" s="10"/>
      <c r="H11" s="9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customHeight="1" ht="19.5">
      <c r="A12" s="3" t="s">
        <v>156</v>
      </c>
      <c r="B12" s="3"/>
      <c r="C12" s="14" t="s">
        <v>157</v>
      </c>
      <c r="D12" s="9"/>
      <c r="E12" s="9" t="s">
        <v>158</v>
      </c>
      <c r="F12" s="15"/>
      <c r="G12" s="16"/>
      <c r="H12" s="9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customHeight="1" ht="19.5">
      <c r="A13" s="3" t="s">
        <v>159</v>
      </c>
      <c r="B13" s="3"/>
      <c r="C13" s="17" t="s">
        <v>160</v>
      </c>
      <c r="D13" s="8"/>
      <c r="E13" s="8"/>
      <c r="F13" s="9"/>
      <c r="G13" s="9"/>
      <c r="H13" s="9"/>
      <c r="I13" s="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customHeight="1" ht="19.5">
      <c r="A14" s="3" t="s">
        <v>161</v>
      </c>
      <c r="B14" s="3"/>
      <c r="C14" s="74" t="s">
        <v>162</v>
      </c>
      <c r="D14" s="8"/>
      <c r="E14" s="8"/>
      <c r="F14" s="8"/>
      <c r="G14" s="9"/>
      <c r="H14" s="9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customHeight="1" ht="19.5">
      <c r="A15" s="3" t="s">
        <v>117</v>
      </c>
      <c r="B15" s="3"/>
      <c r="C15" s="18"/>
      <c r="D15" s="8"/>
      <c r="E15" s="8"/>
      <c r="F15" s="8"/>
      <c r="G15" s="9"/>
      <c r="H15" s="9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customHeight="1" ht="15.75">
      <c r="A16" s="3" t="s">
        <v>163</v>
      </c>
      <c r="B16" s="3"/>
      <c r="C16" s="19" t="s">
        <v>164</v>
      </c>
      <c r="D16" s="8"/>
      <c r="E16" s="8"/>
      <c r="F16" s="8"/>
      <c r="G16" s="9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customHeight="1" ht="19.5">
      <c r="A17" s="20"/>
      <c r="B17" s="12"/>
      <c r="C17" s="12"/>
      <c r="D17" s="12"/>
      <c r="E17" s="12"/>
      <c r="F17" s="12"/>
      <c r="G17" s="12"/>
      <c r="H17" s="12"/>
      <c r="I17" s="12"/>
      <c r="J17" s="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customHeight="1" ht="19.5">
      <c r="A18" s="20" t="s">
        <v>5</v>
      </c>
      <c r="B18" s="12"/>
      <c r="C18" s="12"/>
      <c r="D18" s="12"/>
      <c r="E18" s="12"/>
      <c r="F18" s="12"/>
      <c r="G18" s="12"/>
      <c r="H18" s="12"/>
      <c r="I18" s="12"/>
      <c r="J18" s="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customHeight="1" ht="19.5">
      <c r="A19" s="21" t="s">
        <v>40</v>
      </c>
      <c r="B19" s="21" t="s">
        <v>165</v>
      </c>
      <c r="C19" s="21" t="s">
        <v>146</v>
      </c>
      <c r="D19" s="21" t="s">
        <v>166</v>
      </c>
      <c r="E19" s="21" t="s">
        <v>167</v>
      </c>
      <c r="F19" s="21" t="s">
        <v>168</v>
      </c>
      <c r="G19" s="75" t="s">
        <v>169</v>
      </c>
      <c r="H19" s="12"/>
      <c r="I19" s="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6" customHeight="1" ht="15.75">
      <c r="A20" s="22">
        <v>1</v>
      </c>
      <c r="B20" s="76" t="s">
        <v>170</v>
      </c>
      <c r="C20" s="76" t="s">
        <v>171</v>
      </c>
      <c r="D20" s="76" t="s">
        <v>172</v>
      </c>
      <c r="E20" s="76">
        <v>59120014</v>
      </c>
      <c r="F20" s="76" t="s">
        <v>173</v>
      </c>
      <c r="G20" s="12" t="s">
        <v>174</v>
      </c>
      <c r="H20" s="12"/>
      <c r="I20" s="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6" customHeight="1" ht="15.75">
      <c r="A21" s="22">
        <v>2</v>
      </c>
      <c r="B21" s="76" t="s">
        <v>170</v>
      </c>
      <c r="C21" s="76" t="s">
        <v>171</v>
      </c>
      <c r="D21" s="76" t="s">
        <v>175</v>
      </c>
      <c r="E21" s="76">
        <v>58090028</v>
      </c>
      <c r="F21" s="76" t="s">
        <v>173</v>
      </c>
      <c r="G21" s="12"/>
      <c r="H21" s="12"/>
      <c r="I21" s="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6" customHeight="1" ht="15.75">
      <c r="A22" s="22">
        <v>3</v>
      </c>
      <c r="B22" s="76" t="s">
        <v>176</v>
      </c>
      <c r="C22" s="76" t="s">
        <v>171</v>
      </c>
      <c r="D22" s="76" t="s">
        <v>177</v>
      </c>
      <c r="E22" s="76">
        <v>5977047</v>
      </c>
      <c r="F22" s="76" t="s">
        <v>173</v>
      </c>
      <c r="G22" s="12"/>
      <c r="H22" s="12"/>
      <c r="I22" s="3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6" customHeight="1" ht="15.75">
      <c r="A23" s="22">
        <v>4</v>
      </c>
      <c r="B23" s="76" t="s">
        <v>178</v>
      </c>
      <c r="C23" s="76" t="s">
        <v>6</v>
      </c>
      <c r="D23" s="76">
        <v>971</v>
      </c>
      <c r="E23" s="76" t="s">
        <v>179</v>
      </c>
      <c r="F23" s="76" t="s">
        <v>173</v>
      </c>
      <c r="G23" s="12"/>
      <c r="H23" s="12"/>
      <c r="I23" s="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6" customHeight="1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customHeight="1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customHeight="1" ht="19.5">
      <c r="A26" s="20" t="s">
        <v>7</v>
      </c>
      <c r="B26" s="12"/>
      <c r="C26" s="12"/>
      <c r="D26" s="12"/>
      <c r="E26" s="12"/>
      <c r="F26" s="12"/>
      <c r="G26" s="12"/>
      <c r="H26" s="12"/>
      <c r="I26" s="12"/>
      <c r="J26" s="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customHeight="1" ht="19.5">
      <c r="A27" s="21" t="s">
        <v>40</v>
      </c>
      <c r="B27" s="21" t="s">
        <v>8</v>
      </c>
      <c r="C27" s="304" t="s">
        <v>9</v>
      </c>
      <c r="D27" s="301"/>
      <c r="E27" s="301"/>
      <c r="F27" s="301"/>
      <c r="G27" s="301"/>
      <c r="H27" s="302"/>
      <c r="I27" s="75" t="s">
        <v>169</v>
      </c>
      <c r="J27" s="12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5"/>
      <c r="X27" s="25"/>
      <c r="Y27" s="25"/>
      <c r="Z27" s="25"/>
    </row>
    <row r="28" spans="1:26" customHeight="1" ht="30">
      <c r="A28" s="22">
        <v>1</v>
      </c>
      <c r="B28" s="26" t="s">
        <v>180</v>
      </c>
      <c r="C28" s="22" t="s">
        <v>181</v>
      </c>
      <c r="D28" s="77">
        <v>23</v>
      </c>
      <c r="E28" s="22" t="s">
        <v>182</v>
      </c>
      <c r="F28" s="22" t="s">
        <v>183</v>
      </c>
      <c r="G28" s="77">
        <v>23</v>
      </c>
      <c r="H28" s="78" t="s">
        <v>182</v>
      </c>
      <c r="I28" s="12" t="s">
        <v>174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customHeight="1" ht="30">
      <c r="A29" s="22">
        <v>2</v>
      </c>
      <c r="B29" s="26" t="s">
        <v>184</v>
      </c>
      <c r="C29" s="22" t="s">
        <v>181</v>
      </c>
      <c r="D29" s="77">
        <v>23</v>
      </c>
      <c r="E29" s="22" t="s">
        <v>185</v>
      </c>
      <c r="F29" s="22" t="s">
        <v>183</v>
      </c>
      <c r="G29" s="77">
        <v>2</v>
      </c>
      <c r="H29" s="22" t="s">
        <v>185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customHeight="1" ht="30">
      <c r="A30" s="313">
        <v>3</v>
      </c>
      <c r="B30" s="313" t="s">
        <v>10</v>
      </c>
      <c r="C30" s="22" t="s">
        <v>11</v>
      </c>
      <c r="D30" s="79">
        <v>23</v>
      </c>
      <c r="E30" s="22" t="s">
        <v>12</v>
      </c>
      <c r="F30" s="25"/>
      <c r="G30" s="25"/>
      <c r="H30" s="2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customHeight="1" ht="30">
      <c r="A31" s="314"/>
      <c r="B31" s="314"/>
      <c r="C31" s="22" t="s">
        <v>13</v>
      </c>
      <c r="D31" s="79">
        <v>23</v>
      </c>
      <c r="E31" s="22" t="s">
        <v>12</v>
      </c>
      <c r="F31" s="25"/>
      <c r="G31" s="25"/>
      <c r="H31" s="2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customHeight="1" ht="30">
      <c r="A32" s="299"/>
      <c r="B32" s="299"/>
      <c r="C32" s="22" t="s">
        <v>14</v>
      </c>
      <c r="D32" s="79">
        <v>23</v>
      </c>
      <c r="E32" s="22" t="s">
        <v>12</v>
      </c>
      <c r="F32" s="25"/>
      <c r="G32" s="25"/>
      <c r="H32" s="2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customHeight="1" ht="30">
      <c r="A33" s="25"/>
      <c r="B33" s="12"/>
      <c r="C33" s="25">
        <v>22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customHeight="1" ht="30">
      <c r="A34" s="20" t="s">
        <v>17</v>
      </c>
      <c r="B34" s="28"/>
      <c r="C34" s="28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customHeight="1" ht="30">
      <c r="A35" s="20"/>
      <c r="B35" s="31" t="s">
        <v>186</v>
      </c>
      <c r="C35" s="31"/>
      <c r="D35" s="31"/>
      <c r="E35" s="31"/>
      <c r="F35" s="31"/>
      <c r="G35" s="3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customHeight="1" ht="30">
      <c r="A36" s="20"/>
      <c r="B36" s="31" t="s">
        <v>187</v>
      </c>
      <c r="C36" s="31"/>
      <c r="D36" s="31"/>
      <c r="E36" s="31"/>
      <c r="F36" s="31"/>
      <c r="G36" s="3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customHeight="1" ht="30">
      <c r="A37" s="80" t="s">
        <v>40</v>
      </c>
      <c r="B37" s="80" t="s">
        <v>8</v>
      </c>
      <c r="C37" s="338" t="s">
        <v>18</v>
      </c>
      <c r="D37" s="339"/>
      <c r="E37" s="80" t="s">
        <v>188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customHeight="1" ht="28.5">
      <c r="A38" s="22">
        <v>1</v>
      </c>
      <c r="B38" s="29" t="s">
        <v>189</v>
      </c>
      <c r="C38" s="35" t="s">
        <v>190</v>
      </c>
      <c r="D38" s="81" t="s">
        <v>191</v>
      </c>
      <c r="E38" s="82">
        <v>1</v>
      </c>
      <c r="F38" s="12"/>
      <c r="G38" s="12"/>
      <c r="H38" s="12"/>
      <c r="I38" s="12"/>
      <c r="J38" s="12"/>
      <c r="K38" s="25"/>
      <c r="L38" s="2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customHeight="1" ht="30">
      <c r="A39" s="22">
        <v>2</v>
      </c>
      <c r="B39" s="29" t="s">
        <v>192</v>
      </c>
      <c r="C39" s="35" t="s">
        <v>190</v>
      </c>
      <c r="D39" s="81" t="s">
        <v>191</v>
      </c>
      <c r="E39" s="82"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customHeight="1" ht="30">
      <c r="A40" s="22">
        <v>3</v>
      </c>
      <c r="B40" s="29" t="s">
        <v>193</v>
      </c>
      <c r="C40" s="35" t="s">
        <v>190</v>
      </c>
      <c r="D40" s="81" t="s">
        <v>191</v>
      </c>
      <c r="E40" s="82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customHeight="1" ht="30">
      <c r="A41" s="22">
        <v>4</v>
      </c>
      <c r="B41" s="30" t="s">
        <v>194</v>
      </c>
      <c r="C41" s="35" t="s">
        <v>190</v>
      </c>
      <c r="D41" s="81" t="s">
        <v>191</v>
      </c>
      <c r="E41" s="82">
        <v>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customHeight="1" ht="45">
      <c r="A42" s="22">
        <v>5</v>
      </c>
      <c r="B42" s="29" t="s">
        <v>195</v>
      </c>
      <c r="C42" s="35" t="s">
        <v>190</v>
      </c>
      <c r="D42" s="81" t="s">
        <v>191</v>
      </c>
      <c r="E42" s="82">
        <v>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customHeight="1" ht="30">
      <c r="A43" s="22">
        <v>6</v>
      </c>
      <c r="B43" s="29" t="s">
        <v>196</v>
      </c>
      <c r="C43" s="35" t="s">
        <v>190</v>
      </c>
      <c r="D43" s="81" t="s">
        <v>191</v>
      </c>
      <c r="E43" s="82">
        <v>0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customHeight="1" ht="19.5">
      <c r="A44" s="22">
        <v>7</v>
      </c>
      <c r="B44" s="29" t="s">
        <v>63</v>
      </c>
      <c r="C44" s="35" t="s">
        <v>190</v>
      </c>
      <c r="D44" s="81" t="s">
        <v>191</v>
      </c>
      <c r="E44" s="82">
        <v>1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customHeight="1" ht="19.5">
      <c r="A45" s="22">
        <v>8</v>
      </c>
      <c r="B45" s="29" t="s">
        <v>197</v>
      </c>
      <c r="C45" s="35" t="s">
        <v>190</v>
      </c>
      <c r="D45" s="81" t="s">
        <v>191</v>
      </c>
      <c r="E45" s="82">
        <v>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customHeight="1" ht="19.5">
      <c r="A46" s="22">
        <v>9</v>
      </c>
      <c r="B46" s="29" t="s">
        <v>198</v>
      </c>
      <c r="C46" s="35" t="s">
        <v>190</v>
      </c>
      <c r="D46" s="81" t="s">
        <v>191</v>
      </c>
      <c r="E46" s="8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customHeight="1" ht="19.5">
      <c r="A47" s="25"/>
      <c r="B47" s="31"/>
      <c r="C47" s="32"/>
      <c r="D47" s="32"/>
      <c r="E47" s="32"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customHeight="1" ht="19.5">
      <c r="A48" s="33" t="s">
        <v>31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customHeight="1" ht="19.5">
      <c r="A49" s="3"/>
      <c r="B49" s="34" t="s">
        <v>32</v>
      </c>
      <c r="C49" s="22"/>
      <c r="D49" s="35" t="s">
        <v>33</v>
      </c>
      <c r="E49" s="36"/>
      <c r="F49" s="35" t="s">
        <v>34</v>
      </c>
      <c r="G49" s="36"/>
      <c r="H49" s="35" t="s">
        <v>35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customHeight="1" ht="19.5">
      <c r="A50" s="3"/>
      <c r="B50" s="34" t="s">
        <v>36</v>
      </c>
      <c r="C50" s="36"/>
      <c r="D50" s="35" t="s">
        <v>37</v>
      </c>
      <c r="E50" s="22"/>
      <c r="F50" s="35" t="s">
        <v>38</v>
      </c>
      <c r="G50" s="36"/>
      <c r="H50" s="35" t="s">
        <v>39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customHeight="1" ht="19.5">
      <c r="A51" s="25"/>
      <c r="B51" s="31"/>
      <c r="C51" s="32"/>
      <c r="D51" s="32"/>
      <c r="E51" s="12" t="s">
        <v>199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customHeight="1" ht="19.5">
      <c r="A52" s="21" t="s">
        <v>40</v>
      </c>
      <c r="B52" s="304" t="s">
        <v>8</v>
      </c>
      <c r="C52" s="301" t="s">
        <v>200</v>
      </c>
      <c r="D52" s="302"/>
      <c r="E52" s="304" t="s">
        <v>9</v>
      </c>
      <c r="F52" s="302"/>
      <c r="G52" s="37" t="s">
        <v>41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customHeight="1" ht="19.5">
      <c r="A53" s="22">
        <v>1</v>
      </c>
      <c r="B53" s="305" t="s">
        <v>45</v>
      </c>
      <c r="C53" s="301"/>
      <c r="D53" s="302"/>
      <c r="E53" s="26"/>
      <c r="F53" s="27" t="s">
        <v>46</v>
      </c>
      <c r="G53" s="38" t="s">
        <v>201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customHeight="1" ht="19.5">
      <c r="A54" s="22">
        <f>A53+1</f>
        <v>2</v>
      </c>
      <c r="B54" s="322" t="s">
        <v>48</v>
      </c>
      <c r="C54" s="301"/>
      <c r="D54" s="302"/>
      <c r="E54" s="26"/>
      <c r="F54" s="27" t="s">
        <v>49</v>
      </c>
      <c r="G54" s="38" t="s">
        <v>50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customHeight="1" ht="19.5">
      <c r="A55" s="22">
        <f>A54+1</f>
        <v>3</v>
      </c>
      <c r="B55" s="322" t="s">
        <v>51</v>
      </c>
      <c r="C55" s="301"/>
      <c r="D55" s="302"/>
      <c r="E55" s="26">
        <v>799</v>
      </c>
      <c r="F55" s="27" t="s">
        <v>49</v>
      </c>
      <c r="G55" s="39" t="s">
        <v>52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customHeight="1" ht="19.5">
      <c r="A56" s="22">
        <f>A55+1</f>
        <v>4</v>
      </c>
      <c r="B56" s="322" t="s">
        <v>53</v>
      </c>
      <c r="C56" s="301"/>
      <c r="D56" s="302"/>
      <c r="E56" s="40">
        <v>532</v>
      </c>
      <c r="F56" s="41" t="s">
        <v>54</v>
      </c>
      <c r="G56" s="42" t="s">
        <v>55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customHeight="1" ht="19.5">
      <c r="A57" s="25"/>
      <c r="B57" s="31"/>
      <c r="C57" s="32"/>
      <c r="D57" s="32"/>
      <c r="E57" s="32">
        <v>322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customHeight="1" ht="21">
      <c r="A58" s="20" t="s">
        <v>58</v>
      </c>
      <c r="B58" s="3"/>
      <c r="C58" s="3"/>
      <c r="D58" s="3"/>
      <c r="E58" s="31">
        <v>65</v>
      </c>
      <c r="F58" s="3"/>
      <c r="G58" s="3"/>
      <c r="H58" s="3"/>
      <c r="I58" s="3"/>
      <c r="J58" s="3"/>
      <c r="K58" s="3"/>
      <c r="L58" s="3"/>
      <c r="M58" s="43"/>
      <c r="N58" s="43"/>
      <c r="O58" s="43"/>
      <c r="P58" s="43"/>
      <c r="Q58" s="43"/>
      <c r="R58" s="44"/>
      <c r="S58" s="45"/>
      <c r="T58" s="45"/>
      <c r="U58" s="45"/>
      <c r="V58" s="3"/>
      <c r="W58" s="3"/>
      <c r="X58" s="3"/>
      <c r="Y58" s="3"/>
      <c r="Z58" s="3"/>
    </row>
    <row r="59" spans="1:26" customHeight="1" ht="21">
      <c r="A59" s="46" t="s">
        <v>59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43"/>
      <c r="N59" s="43"/>
      <c r="O59" s="43"/>
      <c r="P59" s="43"/>
      <c r="Q59" s="43"/>
      <c r="R59" s="44"/>
      <c r="S59" s="45"/>
      <c r="T59" s="45"/>
      <c r="U59" s="45"/>
      <c r="V59" s="3"/>
      <c r="W59" s="3"/>
      <c r="X59" s="3"/>
      <c r="Y59" s="3"/>
      <c r="Z59" s="3"/>
    </row>
    <row r="60" spans="1:26" customHeight="1" ht="21">
      <c r="A60" s="46" t="s">
        <v>60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43"/>
      <c r="N60" s="43"/>
      <c r="O60" s="43"/>
      <c r="P60" s="43"/>
      <c r="Q60" s="43"/>
      <c r="R60" s="44"/>
      <c r="S60" s="45"/>
      <c r="T60" s="45"/>
      <c r="U60" s="45"/>
      <c r="V60" s="3"/>
      <c r="W60" s="3"/>
      <c r="X60" s="3"/>
      <c r="Y60" s="3"/>
      <c r="Z60" s="3"/>
    </row>
    <row r="61" spans="1:26" customHeight="1" ht="15.75">
      <c r="A61" s="303" t="s">
        <v>61</v>
      </c>
      <c r="B61" s="303" t="s">
        <v>62</v>
      </c>
      <c r="C61" s="298" t="s">
        <v>63</v>
      </c>
      <c r="D61" s="300" t="s">
        <v>64</v>
      </c>
      <c r="E61" s="301"/>
      <c r="F61" s="301"/>
      <c r="G61" s="301"/>
      <c r="H61" s="302"/>
      <c r="I61" s="298" t="s">
        <v>75</v>
      </c>
      <c r="J61" s="3"/>
      <c r="K61" s="3"/>
      <c r="L61" s="47"/>
      <c r="M61" s="47"/>
      <c r="N61" s="47"/>
      <c r="O61" s="47"/>
      <c r="P61" s="47"/>
      <c r="Q61" s="48"/>
      <c r="R61" s="49"/>
      <c r="S61" s="49"/>
      <c r="T61" s="49"/>
      <c r="U61" s="3"/>
      <c r="V61" s="3"/>
      <c r="W61" s="3"/>
      <c r="X61" s="3"/>
      <c r="Y61" s="3"/>
    </row>
    <row r="62" spans="1:26" customHeight="1" ht="15.75">
      <c r="A62" s="299"/>
      <c r="B62" s="299"/>
      <c r="C62" s="299"/>
      <c r="D62" s="37">
        <v>1</v>
      </c>
      <c r="E62" s="37">
        <v>2</v>
      </c>
      <c r="F62" s="37">
        <v>3</v>
      </c>
      <c r="G62" s="37">
        <v>4</v>
      </c>
      <c r="H62" s="37">
        <v>5</v>
      </c>
      <c r="I62" s="299"/>
      <c r="J62" s="3"/>
      <c r="K62" s="3"/>
      <c r="L62" s="47"/>
      <c r="M62" s="47"/>
      <c r="N62" s="47"/>
      <c r="O62" s="47"/>
      <c r="P62" s="47"/>
      <c r="Q62" s="48"/>
      <c r="R62" s="49"/>
      <c r="S62" s="49"/>
      <c r="T62" s="49"/>
      <c r="U62" s="3"/>
      <c r="V62" s="3"/>
      <c r="W62" s="3"/>
      <c r="X62" s="3"/>
      <c r="Y62" s="3"/>
    </row>
    <row r="63" spans="1:26" customHeight="1" ht="36.75">
      <c r="A63" s="313">
        <v>1</v>
      </c>
      <c r="B63" s="313">
        <v>32</v>
      </c>
      <c r="C63" s="27" t="s">
        <v>66</v>
      </c>
      <c r="D63" s="27">
        <v>31.98</v>
      </c>
      <c r="E63" s="27">
        <v>31.99</v>
      </c>
      <c r="F63" s="27">
        <v>31.98</v>
      </c>
      <c r="G63" s="27">
        <v>31.99</v>
      </c>
      <c r="H63" s="27">
        <v>31.98</v>
      </c>
      <c r="I63" s="340" t="s">
        <v>67</v>
      </c>
      <c r="J63" s="3"/>
      <c r="K63" s="3"/>
      <c r="L63" s="43"/>
      <c r="M63" s="43"/>
      <c r="N63" s="43"/>
      <c r="O63" s="43"/>
      <c r="P63" s="43"/>
      <c r="Q63" s="44"/>
      <c r="R63" s="45"/>
      <c r="S63" s="45"/>
      <c r="T63" s="45"/>
      <c r="U63" s="3"/>
      <c r="V63" s="3"/>
      <c r="W63" s="3"/>
      <c r="X63" s="3"/>
      <c r="Y63" s="3"/>
    </row>
    <row r="64" spans="1:26" customHeight="1" ht="36.75">
      <c r="A64" s="314"/>
      <c r="B64" s="314"/>
      <c r="C64" s="27" t="s">
        <v>68</v>
      </c>
      <c r="D64" s="27">
        <v>31.99</v>
      </c>
      <c r="E64" s="27">
        <v>31.98</v>
      </c>
      <c r="F64" s="27">
        <v>31.98</v>
      </c>
      <c r="G64" s="27">
        <v>31.98</v>
      </c>
      <c r="H64" s="27">
        <v>31.98</v>
      </c>
      <c r="I64" s="314"/>
      <c r="J64" s="3"/>
      <c r="K64" s="3"/>
      <c r="L64" s="43"/>
      <c r="M64" s="43"/>
      <c r="N64" s="43"/>
      <c r="O64" s="43"/>
      <c r="P64" s="43"/>
      <c r="Q64" s="44"/>
      <c r="R64" s="45"/>
      <c r="S64" s="45"/>
      <c r="T64" s="45"/>
      <c r="U64" s="3"/>
      <c r="V64" s="3"/>
      <c r="W64" s="3"/>
      <c r="X64" s="3"/>
      <c r="Y64" s="3"/>
    </row>
    <row r="65" spans="1:26" customHeight="1" ht="36.75">
      <c r="A65" s="314"/>
      <c r="B65" s="314"/>
      <c r="C65" s="27" t="s">
        <v>69</v>
      </c>
      <c r="D65" s="27">
        <v>31.98</v>
      </c>
      <c r="E65" s="27">
        <v>31.99</v>
      </c>
      <c r="F65" s="27">
        <v>31.99</v>
      </c>
      <c r="G65" s="27">
        <v>31.98</v>
      </c>
      <c r="H65" s="27">
        <v>31.99</v>
      </c>
      <c r="I65" s="314"/>
      <c r="J65" s="3"/>
      <c r="K65" s="3"/>
      <c r="L65" s="43"/>
      <c r="M65" s="43"/>
      <c r="N65" s="43"/>
      <c r="O65" s="43"/>
      <c r="P65" s="43"/>
      <c r="Q65" s="44"/>
      <c r="R65" s="45"/>
      <c r="S65" s="45"/>
      <c r="T65" s="45"/>
      <c r="U65" s="3"/>
      <c r="V65" s="3"/>
      <c r="W65" s="3"/>
      <c r="X65" s="3"/>
      <c r="Y65" s="3"/>
    </row>
    <row r="66" spans="1:26" customHeight="1" ht="36.75">
      <c r="A66" s="314"/>
      <c r="B66" s="314"/>
      <c r="C66" s="27" t="s">
        <v>70</v>
      </c>
      <c r="D66" s="27">
        <v>31.98</v>
      </c>
      <c r="E66" s="27">
        <v>31.98</v>
      </c>
      <c r="F66" s="27">
        <v>31.98</v>
      </c>
      <c r="G66" s="27">
        <v>31.99</v>
      </c>
      <c r="H66" s="27">
        <v>31.98</v>
      </c>
      <c r="I66" s="299"/>
      <c r="J66" s="3"/>
      <c r="K66" s="3"/>
      <c r="L66" s="43"/>
      <c r="M66" s="43"/>
      <c r="N66" s="43"/>
      <c r="O66" s="43"/>
      <c r="P66" s="43"/>
      <c r="Q66" s="44"/>
      <c r="R66" s="45"/>
      <c r="S66" s="45"/>
      <c r="T66" s="45"/>
      <c r="U66" s="3"/>
      <c r="V66" s="3"/>
      <c r="W66" s="3"/>
      <c r="X66" s="3"/>
      <c r="Y66" s="3"/>
    </row>
    <row r="67" spans="1:26" customHeight="1" ht="36.75">
      <c r="A67" s="299"/>
      <c r="B67" s="299"/>
      <c r="C67" s="27" t="s">
        <v>71</v>
      </c>
      <c r="D67" s="27">
        <v>12</v>
      </c>
      <c r="E67" s="27">
        <v>12</v>
      </c>
      <c r="F67" s="27">
        <v>12</v>
      </c>
      <c r="G67" s="27">
        <v>12</v>
      </c>
      <c r="H67" s="27">
        <v>12</v>
      </c>
      <c r="I67" s="83" t="s">
        <v>72</v>
      </c>
      <c r="J67" s="3"/>
      <c r="K67" s="3"/>
      <c r="L67" s="43"/>
      <c r="M67" s="43"/>
      <c r="N67" s="43"/>
      <c r="O67" s="43"/>
      <c r="P67" s="43"/>
      <c r="Q67" s="44"/>
      <c r="R67" s="45"/>
      <c r="S67" s="45"/>
      <c r="T67" s="45"/>
      <c r="U67" s="3"/>
      <c r="V67" s="3"/>
      <c r="W67" s="3"/>
      <c r="X67" s="3"/>
      <c r="Y67" s="3"/>
    </row>
    <row r="68" spans="1:26" customHeight="1" ht="36.75">
      <c r="A68" s="313">
        <v>2</v>
      </c>
      <c r="B68" s="313">
        <v>36</v>
      </c>
      <c r="C68" s="27" t="s">
        <v>66</v>
      </c>
      <c r="D68" s="27">
        <v>12</v>
      </c>
      <c r="E68" s="27">
        <v>1</v>
      </c>
      <c r="F68" s="27">
        <v>21</v>
      </c>
      <c r="G68" s="27">
        <v>2</v>
      </c>
      <c r="H68" s="27">
        <v>12</v>
      </c>
      <c r="I68" s="340" t="s">
        <v>67</v>
      </c>
      <c r="J68" s="3"/>
      <c r="K68" s="3"/>
      <c r="L68" s="43"/>
      <c r="M68" s="43"/>
      <c r="N68" s="43"/>
      <c r="O68" s="43"/>
      <c r="P68" s="43"/>
      <c r="Q68" s="44"/>
      <c r="R68" s="45"/>
      <c r="S68" s="45"/>
      <c r="T68" s="45"/>
      <c r="U68" s="3"/>
      <c r="V68" s="3"/>
      <c r="W68" s="3"/>
      <c r="X68" s="3"/>
      <c r="Y68" s="3"/>
    </row>
    <row r="69" spans="1:26" customHeight="1" ht="36.75">
      <c r="A69" s="314"/>
      <c r="B69" s="314"/>
      <c r="C69" s="27" t="s">
        <v>68</v>
      </c>
      <c r="D69" s="27">
        <v>21</v>
      </c>
      <c r="E69" s="27">
        <v>2</v>
      </c>
      <c r="F69" s="27">
        <v>1</v>
      </c>
      <c r="G69" s="27">
        <v>21</v>
      </c>
      <c r="H69" s="27">
        <v>21</v>
      </c>
      <c r="I69" s="314"/>
      <c r="J69" s="3"/>
      <c r="K69" s="3"/>
      <c r="L69" s="43"/>
      <c r="M69" s="43"/>
      <c r="N69" s="43"/>
      <c r="O69" s="43"/>
      <c r="P69" s="43"/>
      <c r="Q69" s="44"/>
      <c r="R69" s="45"/>
      <c r="S69" s="45"/>
      <c r="T69" s="45"/>
      <c r="U69" s="3"/>
      <c r="V69" s="3"/>
      <c r="W69" s="3"/>
      <c r="X69" s="3"/>
      <c r="Y69" s="3"/>
    </row>
    <row r="70" spans="1:26" customHeight="1" ht="36.75">
      <c r="A70" s="314"/>
      <c r="B70" s="314"/>
      <c r="C70" s="27" t="s">
        <v>69</v>
      </c>
      <c r="D70" s="27">
        <v>1</v>
      </c>
      <c r="E70" s="27">
        <v>21</v>
      </c>
      <c r="F70" s="27">
        <v>2</v>
      </c>
      <c r="G70" s="27">
        <v>12</v>
      </c>
      <c r="H70" s="27">
        <v>1</v>
      </c>
      <c r="I70" s="314"/>
      <c r="J70" s="3"/>
      <c r="K70" s="3"/>
      <c r="L70" s="43"/>
      <c r="M70" s="43"/>
      <c r="N70" s="43"/>
      <c r="O70" s="43"/>
      <c r="P70" s="43"/>
      <c r="Q70" s="44"/>
      <c r="R70" s="45"/>
      <c r="S70" s="45"/>
      <c r="T70" s="45"/>
      <c r="U70" s="3"/>
      <c r="V70" s="3"/>
      <c r="W70" s="3"/>
      <c r="X70" s="3"/>
      <c r="Y70" s="3"/>
    </row>
    <row r="71" spans="1:26" customHeight="1" ht="36.75">
      <c r="A71" s="314"/>
      <c r="B71" s="314"/>
      <c r="C71" s="27" t="s">
        <v>70</v>
      </c>
      <c r="D71" s="27">
        <v>2</v>
      </c>
      <c r="E71" s="27">
        <v>12</v>
      </c>
      <c r="F71" s="27">
        <v>1</v>
      </c>
      <c r="G71" s="27">
        <v>21</v>
      </c>
      <c r="H71" s="27">
        <v>2</v>
      </c>
      <c r="I71" s="299"/>
      <c r="J71" s="3"/>
      <c r="K71" s="3"/>
      <c r="L71" s="43"/>
      <c r="M71" s="43"/>
      <c r="N71" s="43"/>
      <c r="O71" s="43"/>
      <c r="P71" s="43"/>
      <c r="Q71" s="44"/>
      <c r="R71" s="45"/>
      <c r="S71" s="45"/>
      <c r="T71" s="45"/>
      <c r="U71" s="3"/>
      <c r="V71" s="3"/>
      <c r="W71" s="3"/>
      <c r="X71" s="3"/>
      <c r="Y71" s="3"/>
    </row>
    <row r="72" spans="1:26" customHeight="1" ht="36.75">
      <c r="A72" s="299"/>
      <c r="B72" s="299"/>
      <c r="C72" s="27" t="s">
        <v>71</v>
      </c>
      <c r="D72" s="27">
        <v>21</v>
      </c>
      <c r="E72" s="27">
        <v>2</v>
      </c>
      <c r="F72" s="27">
        <v>12</v>
      </c>
      <c r="G72" s="27">
        <v>1</v>
      </c>
      <c r="H72" s="27">
        <v>21</v>
      </c>
      <c r="I72" s="83" t="s">
        <v>72</v>
      </c>
      <c r="J72" s="3"/>
      <c r="K72" s="3"/>
      <c r="L72" s="43"/>
      <c r="M72" s="43"/>
      <c r="N72" s="43"/>
      <c r="O72" s="43"/>
      <c r="P72" s="43"/>
      <c r="Q72" s="44"/>
      <c r="R72" s="45"/>
      <c r="S72" s="45"/>
      <c r="T72" s="45"/>
      <c r="U72" s="3"/>
      <c r="V72" s="3"/>
      <c r="W72" s="3"/>
      <c r="X72" s="3"/>
      <c r="Y72" s="3"/>
    </row>
    <row r="73" spans="1:26" customHeight="1" ht="15.75">
      <c r="A73" s="3"/>
      <c r="B73" s="3"/>
      <c r="C73" s="3"/>
      <c r="D73" s="3">
        <v>12</v>
      </c>
      <c r="E73" s="3">
        <v>1</v>
      </c>
      <c r="F73" s="3">
        <v>21</v>
      </c>
      <c r="G73" s="3">
        <v>2</v>
      </c>
      <c r="H73" s="3">
        <v>12</v>
      </c>
      <c r="I73" s="43"/>
      <c r="J73" s="3"/>
      <c r="K73" s="3"/>
      <c r="L73" s="3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customHeight="1" ht="15.75">
      <c r="A74" s="46" t="s">
        <v>73</v>
      </c>
      <c r="B74" s="3"/>
      <c r="C74" s="3"/>
      <c r="D74" s="3">
        <v>21</v>
      </c>
      <c r="E74" s="3">
        <v>21</v>
      </c>
      <c r="F74" s="3">
        <v>2</v>
      </c>
      <c r="G74" s="3">
        <v>1</v>
      </c>
      <c r="H74" s="3">
        <v>21</v>
      </c>
      <c r="I74" s="43"/>
      <c r="J74" s="3"/>
      <c r="K74" s="3"/>
      <c r="L74" s="3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customHeight="1" ht="15.75">
      <c r="A75" s="303" t="s">
        <v>61</v>
      </c>
      <c r="B75" s="303" t="s">
        <v>62</v>
      </c>
      <c r="C75" s="298" t="s">
        <v>63</v>
      </c>
      <c r="D75" s="300">
        <v>2</v>
      </c>
      <c r="E75" s="301">
        <v>12</v>
      </c>
      <c r="F75" s="302">
        <v>12</v>
      </c>
      <c r="G75" s="298">
        <v>1</v>
      </c>
      <c r="H75" s="3">
        <v>21</v>
      </c>
      <c r="I75" s="5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customHeight="1" ht="15.75">
      <c r="A76" s="299"/>
      <c r="B76" s="299"/>
      <c r="C76" s="299"/>
      <c r="D76" s="37">
        <v>12</v>
      </c>
      <c r="E76" s="37">
        <v>1</v>
      </c>
      <c r="F76" s="37">
        <v>21</v>
      </c>
      <c r="G76" s="299">
        <v>21</v>
      </c>
      <c r="H76" s="3">
        <v>2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customHeight="1" ht="21">
      <c r="A77" s="22">
        <v>1</v>
      </c>
      <c r="B77" s="22">
        <v>32</v>
      </c>
      <c r="C77" s="320" t="s">
        <v>76</v>
      </c>
      <c r="D77" s="27">
        <v>54.2</v>
      </c>
      <c r="E77" s="27">
        <v>54.3</v>
      </c>
      <c r="F77" s="27">
        <v>54.3</v>
      </c>
      <c r="G77" s="321" t="s">
        <v>77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customHeight="1" ht="21">
      <c r="A78" s="22">
        <v>2</v>
      </c>
      <c r="B78" s="22">
        <v>36</v>
      </c>
      <c r="C78" s="299"/>
      <c r="D78" s="27">
        <v>55.6</v>
      </c>
      <c r="E78" s="27">
        <v>55.7</v>
      </c>
      <c r="F78" s="27">
        <v>55.8</v>
      </c>
      <c r="G78" s="299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customHeight="1" ht="15.75">
      <c r="A79" s="25"/>
      <c r="B79" s="25"/>
      <c r="C79" s="32"/>
      <c r="D79" s="32"/>
      <c r="E79" s="32"/>
      <c r="F79" s="32"/>
      <c r="G79" s="5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customHeight="1" ht="15.75" s="296" customFormat="1">
      <c r="A80" s="291" t="s">
        <v>78</v>
      </c>
      <c r="B80" s="292"/>
      <c r="C80" s="293"/>
      <c r="D80" s="293"/>
      <c r="E80" s="293"/>
      <c r="F80" s="293"/>
      <c r="G80" s="294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</row>
    <row r="81" spans="1:26" customHeight="1" ht="15.75">
      <c r="A81" s="21" t="s">
        <v>61</v>
      </c>
      <c r="B81" s="21" t="s">
        <v>62</v>
      </c>
      <c r="C81" s="37" t="s">
        <v>63</v>
      </c>
      <c r="D81" s="37">
        <v>21</v>
      </c>
      <c r="E81" s="37">
        <v>2</v>
      </c>
      <c r="F81" s="32">
        <v>12</v>
      </c>
      <c r="G81" s="5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customHeight="1" ht="15.75">
      <c r="A82" s="27">
        <v>1</v>
      </c>
      <c r="B82" s="27">
        <v>36</v>
      </c>
      <c r="C82" s="27" t="s">
        <v>71</v>
      </c>
      <c r="D82" s="27">
        <v>21</v>
      </c>
      <c r="E82" s="52">
        <v>2</v>
      </c>
      <c r="F82" s="32">
        <v>12</v>
      </c>
      <c r="G82" s="5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customHeight="1" ht="15.75">
      <c r="A83" s="46"/>
      <c r="B83" s="25"/>
      <c r="C83" s="32"/>
      <c r="D83" s="32"/>
      <c r="E83" s="32"/>
      <c r="F83" s="32"/>
      <c r="G83" s="5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customHeight="1" ht="15.75" s="296" customFormat="1">
      <c r="A84" s="291" t="s">
        <v>202</v>
      </c>
      <c r="B84" s="292"/>
      <c r="C84" s="293"/>
      <c r="D84" s="293"/>
      <c r="E84" s="293"/>
      <c r="F84" s="293"/>
      <c r="G84" s="294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</row>
    <row r="85" spans="1:26" customHeight="1" ht="15.75">
      <c r="A85" s="21" t="s">
        <v>61</v>
      </c>
      <c r="B85" s="21" t="s">
        <v>62</v>
      </c>
      <c r="C85" s="37" t="s">
        <v>63</v>
      </c>
      <c r="D85" s="37" t="s">
        <v>79</v>
      </c>
      <c r="E85" s="37" t="s">
        <v>75</v>
      </c>
      <c r="F85" s="32"/>
      <c r="G85" s="5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customHeight="1" ht="15.75">
      <c r="A86" s="27">
        <v>1</v>
      </c>
      <c r="B86" s="27">
        <v>36</v>
      </c>
      <c r="C86" s="27" t="s">
        <v>85</v>
      </c>
      <c r="D86" s="27">
        <v>21</v>
      </c>
      <c r="E86" s="22" t="s">
        <v>86</v>
      </c>
      <c r="F86" s="32"/>
      <c r="G86" s="5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customHeight="1" ht="15.75">
      <c r="A87" s="46"/>
      <c r="B87" s="25"/>
      <c r="C87" s="32"/>
      <c r="D87" s="32"/>
      <c r="E87" s="32"/>
      <c r="F87" s="32"/>
      <c r="G87" s="5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customHeight="1" ht="15.75" s="296" customFormat="1">
      <c r="A88" s="291" t="s">
        <v>203</v>
      </c>
      <c r="B88" s="292"/>
      <c r="C88" s="293"/>
      <c r="D88" s="293"/>
      <c r="E88" s="293"/>
      <c r="F88" s="293"/>
      <c r="G88" s="294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</row>
    <row r="89" spans="1:26" customHeight="1" ht="15.75">
      <c r="A89" s="21" t="s">
        <v>61</v>
      </c>
      <c r="B89" s="21" t="s">
        <v>62</v>
      </c>
      <c r="C89" s="37" t="s">
        <v>63</v>
      </c>
      <c r="D89" s="37" t="s">
        <v>88</v>
      </c>
      <c r="E89" s="37" t="s">
        <v>75</v>
      </c>
      <c r="F89" s="32"/>
      <c r="G89" s="5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customHeight="1" ht="15.75">
      <c r="A90" s="27">
        <v>1</v>
      </c>
      <c r="B90" s="27">
        <v>36</v>
      </c>
      <c r="C90" s="27" t="s">
        <v>89</v>
      </c>
      <c r="D90" s="27">
        <v>21</v>
      </c>
      <c r="E90" s="52" t="s">
        <v>204</v>
      </c>
      <c r="F90" s="32"/>
      <c r="G90" s="5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customHeight="1" ht="15.75">
      <c r="A91" s="46"/>
      <c r="B91" s="25"/>
      <c r="C91" s="32"/>
      <c r="D91" s="32"/>
      <c r="E91" s="32"/>
      <c r="F91" s="32"/>
      <c r="G91" s="5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customHeight="1" ht="15.75" s="296" customFormat="1">
      <c r="A92" s="291" t="s">
        <v>205</v>
      </c>
      <c r="B92" s="292"/>
      <c r="C92" s="293"/>
      <c r="D92" s="293"/>
      <c r="E92" s="293"/>
      <c r="F92" s="293"/>
      <c r="G92" s="294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</row>
    <row r="93" spans="1:26" customHeight="1" ht="30.75">
      <c r="A93" s="303" t="s">
        <v>61</v>
      </c>
      <c r="B93" s="303" t="s">
        <v>62</v>
      </c>
      <c r="C93" s="298" t="s">
        <v>63</v>
      </c>
      <c r="D93" s="300" t="s">
        <v>92</v>
      </c>
      <c r="E93" s="301"/>
      <c r="F93" s="301"/>
      <c r="G93" s="302"/>
      <c r="H93" s="298" t="s">
        <v>75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customHeight="1" ht="15.75">
      <c r="A94" s="299"/>
      <c r="B94" s="299"/>
      <c r="C94" s="299"/>
      <c r="D94" s="27">
        <v>1</v>
      </c>
      <c r="E94" s="27">
        <v>2</v>
      </c>
      <c r="F94" s="27">
        <v>3</v>
      </c>
      <c r="G94" s="22">
        <v>4</v>
      </c>
      <c r="H94" s="29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customHeight="1" ht="15.75">
      <c r="A95" s="27">
        <v>1</v>
      </c>
      <c r="B95" s="27">
        <v>36</v>
      </c>
      <c r="C95" s="27" t="s">
        <v>93</v>
      </c>
      <c r="D95" s="27">
        <v>56</v>
      </c>
      <c r="E95" s="27">
        <v>56</v>
      </c>
      <c r="F95" s="27">
        <v>58</v>
      </c>
      <c r="G95" s="22">
        <v>59</v>
      </c>
      <c r="H95" s="22" t="s">
        <v>94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customHeight="1" ht="15.75">
      <c r="A96" s="46"/>
      <c r="B96" s="25"/>
      <c r="C96" s="32"/>
      <c r="D96" s="32"/>
      <c r="E96" s="32"/>
      <c r="F96" s="32"/>
      <c r="G96" s="5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customHeight="1" ht="15.75">
      <c r="A97" s="46" t="s">
        <v>95</v>
      </c>
      <c r="B97" s="25"/>
      <c r="C97" s="32"/>
      <c r="D97" s="32"/>
      <c r="E97" s="32"/>
      <c r="F97" s="32"/>
      <c r="G97" s="5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customHeight="1" ht="15.75" s="296" customFormat="1">
      <c r="A98" s="297" t="s">
        <v>96</v>
      </c>
      <c r="B98" s="292"/>
      <c r="C98" s="293"/>
      <c r="D98" s="293">
        <v>1</v>
      </c>
      <c r="E98" s="293"/>
      <c r="F98" s="293"/>
      <c r="G98" s="294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</row>
    <row r="99" spans="1:26" customHeight="1" ht="15">
      <c r="A99" s="303" t="s">
        <v>61</v>
      </c>
      <c r="B99" s="303" t="s">
        <v>62</v>
      </c>
      <c r="C99" s="300" t="s">
        <v>97</v>
      </c>
      <c r="D99" s="301"/>
      <c r="E99" s="302"/>
      <c r="F99" s="298" t="s">
        <v>75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6" customHeight="1" ht="15.75">
      <c r="A100" s="299"/>
      <c r="B100" s="299"/>
      <c r="C100" s="37">
        <v>1</v>
      </c>
      <c r="D100" s="37">
        <v>2</v>
      </c>
      <c r="E100" s="37">
        <v>3</v>
      </c>
      <c r="F100" s="29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6" customHeight="1" ht="15.75">
      <c r="A101" s="27">
        <v>1</v>
      </c>
      <c r="B101" s="27">
        <v>36</v>
      </c>
      <c r="C101" s="27">
        <v>35.98</v>
      </c>
      <c r="D101" s="27">
        <v>35.98</v>
      </c>
      <c r="E101" s="27">
        <v>35.99</v>
      </c>
      <c r="F101" s="22" t="s">
        <v>98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6" customHeight="1" ht="15.75">
      <c r="A102" s="46"/>
      <c r="B102" s="25"/>
      <c r="C102" s="32"/>
      <c r="D102" s="32"/>
      <c r="E102" s="32"/>
      <c r="F102" s="32"/>
      <c r="G102" s="5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customHeight="1" ht="15.75" s="296" customFormat="1">
      <c r="A103" s="291" t="s">
        <v>99</v>
      </c>
      <c r="B103" s="292"/>
      <c r="C103" s="293"/>
      <c r="D103" s="293">
        <v>2</v>
      </c>
      <c r="E103" s="293">
        <v>1</v>
      </c>
      <c r="F103" s="293">
        <v>21</v>
      </c>
      <c r="G103" s="294">
        <v>2</v>
      </c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</row>
    <row r="104" spans="1:26" customHeight="1" ht="15">
      <c r="A104" s="303" t="s">
        <v>61</v>
      </c>
      <c r="B104" s="303" t="s">
        <v>62</v>
      </c>
      <c r="C104" s="298" t="s">
        <v>62</v>
      </c>
      <c r="D104" s="300" t="s">
        <v>97</v>
      </c>
      <c r="E104" s="301"/>
      <c r="F104" s="302"/>
      <c r="G104" s="298" t="s">
        <v>75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6" customHeight="1" ht="15.75">
      <c r="A105" s="299"/>
      <c r="B105" s="299"/>
      <c r="C105" s="299"/>
      <c r="D105" s="37">
        <v>1</v>
      </c>
      <c r="E105" s="37">
        <v>2</v>
      </c>
      <c r="F105" s="37">
        <v>3</v>
      </c>
      <c r="G105" s="299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6" customHeight="1" ht="15.75">
      <c r="A106" s="27">
        <v>1</v>
      </c>
      <c r="B106" s="27">
        <v>36</v>
      </c>
      <c r="C106" s="27" t="s">
        <v>100</v>
      </c>
      <c r="D106" s="27">
        <v>35.99</v>
      </c>
      <c r="E106" s="27">
        <v>36</v>
      </c>
      <c r="F106" s="27">
        <v>36</v>
      </c>
      <c r="G106" s="22" t="s">
        <v>101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6" customHeight="1" ht="15.75">
      <c r="A107" s="46"/>
      <c r="B107" s="25"/>
      <c r="C107" s="32"/>
      <c r="D107" s="32"/>
      <c r="E107" s="32"/>
      <c r="F107" s="32"/>
      <c r="G107" s="5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customHeight="1" ht="18.75">
      <c r="A108" s="54" t="s">
        <v>102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6" customHeight="1" ht="30">
      <c r="A109" s="27">
        <v>1</v>
      </c>
      <c r="B109" s="39" t="s">
        <v>103</v>
      </c>
      <c r="C109" s="39">
        <v>21</v>
      </c>
      <c r="D109" s="311">
        <v>2</v>
      </c>
      <c r="E109" s="302">
        <v>12</v>
      </c>
      <c r="F109" s="3"/>
      <c r="G109" s="43"/>
      <c r="H109" s="43"/>
      <c r="I109" s="43"/>
      <c r="J109" s="43"/>
      <c r="K109" s="43"/>
      <c r="L109" s="43"/>
      <c r="M109" s="43"/>
      <c r="N109" s="43"/>
      <c r="O109" s="55"/>
      <c r="P109" s="43"/>
      <c r="Q109" s="43"/>
      <c r="R109" s="31"/>
      <c r="S109" s="31"/>
      <c r="T109" s="31"/>
      <c r="U109" s="31"/>
      <c r="V109" s="31"/>
    </row>
    <row r="110" spans="1:26" customHeight="1" ht="30">
      <c r="A110" s="27">
        <v>2</v>
      </c>
      <c r="B110" s="39" t="s">
        <v>105</v>
      </c>
      <c r="C110" s="39" t="s">
        <v>106</v>
      </c>
      <c r="D110" s="311" t="s">
        <v>107</v>
      </c>
      <c r="E110" s="302"/>
      <c r="F110" s="3"/>
      <c r="G110" s="43"/>
      <c r="H110" s="43"/>
      <c r="I110" s="43"/>
      <c r="J110" s="43"/>
      <c r="K110" s="43"/>
      <c r="L110" s="43"/>
      <c r="M110" s="43"/>
      <c r="N110" s="43"/>
      <c r="O110" s="55"/>
      <c r="P110" s="43"/>
      <c r="Q110" s="43"/>
      <c r="R110" s="31"/>
      <c r="S110" s="31"/>
      <c r="T110" s="31"/>
      <c r="U110" s="31"/>
      <c r="V110" s="31"/>
    </row>
    <row r="111" spans="1:26" customHeight="1" ht="30">
      <c r="A111" s="27">
        <v>3</v>
      </c>
      <c r="B111" s="39" t="s">
        <v>108</v>
      </c>
      <c r="C111" s="39" t="s">
        <v>109</v>
      </c>
      <c r="D111" s="311" t="s">
        <v>110</v>
      </c>
      <c r="E111" s="302"/>
      <c r="F111" s="43"/>
      <c r="G111" s="43"/>
      <c r="H111" s="43"/>
      <c r="I111" s="43"/>
      <c r="J111" s="31"/>
      <c r="K111" s="43"/>
      <c r="L111" s="43"/>
      <c r="M111" s="43"/>
      <c r="N111" s="43"/>
      <c r="O111" s="43"/>
      <c r="P111" s="43"/>
      <c r="Q111" s="43"/>
      <c r="R111" s="43"/>
      <c r="S111" s="55"/>
      <c r="T111" s="43"/>
      <c r="U111" s="43"/>
      <c r="V111" s="31"/>
      <c r="W111" s="31"/>
      <c r="X111" s="31"/>
      <c r="Y111" s="31"/>
      <c r="Z111" s="31"/>
    </row>
    <row r="112" spans="1:26" customHeight="1" ht="49.5">
      <c r="A112" s="27">
        <v>4</v>
      </c>
      <c r="B112" s="39" t="s">
        <v>111</v>
      </c>
      <c r="C112" s="312" t="s">
        <v>112</v>
      </c>
      <c r="D112" s="301"/>
      <c r="E112" s="302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31"/>
      <c r="W112" s="31"/>
      <c r="X112" s="31"/>
      <c r="Y112" s="31"/>
      <c r="Z112" s="31"/>
    </row>
    <row r="113" spans="1:26" customHeight="1" ht="15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customHeight="1" ht="15.75">
      <c r="A114" s="54" t="s">
        <v>113</v>
      </c>
      <c r="B114" s="3"/>
      <c r="C114" s="3"/>
      <c r="D114" s="3">
        <v>2</v>
      </c>
      <c r="E114" s="3">
        <v>12</v>
      </c>
      <c r="F114" s="3">
        <v>1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customHeight="1" ht="70.5">
      <c r="A115" s="306" t="s">
        <v>114</v>
      </c>
      <c r="B115" s="307"/>
      <c r="C115" s="307"/>
      <c r="D115" s="25" t="s">
        <v>115</v>
      </c>
      <c r="E115" s="12" t="s">
        <v>116</v>
      </c>
      <c r="F115" s="1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customHeight="1" ht="15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customHeight="1" ht="93.75">
      <c r="A117" s="3"/>
      <c r="B117" s="3"/>
      <c r="C117" s="57" t="s">
        <v>117</v>
      </c>
      <c r="D117" s="58" t="s">
        <v>118</v>
      </c>
      <c r="E117" s="3"/>
      <c r="F117" s="57" t="s">
        <v>119</v>
      </c>
      <c r="G117" s="58" t="s">
        <v>118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customHeight="1" ht="15.75">
      <c r="A118" s="3"/>
      <c r="B118" s="3"/>
      <c r="C118" s="59"/>
      <c r="D118" s="60"/>
      <c r="E118" s="3"/>
      <c r="F118" s="59"/>
      <c r="G118" s="6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customHeight="1" ht="15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customHeight="1" ht="35.25">
      <c r="A120" s="308" t="s">
        <v>120</v>
      </c>
      <c r="B120" s="309"/>
      <c r="C120" s="308" t="s">
        <v>206</v>
      </c>
      <c r="D120" s="309"/>
      <c r="E120" s="61"/>
      <c r="F120" s="310" t="s">
        <v>123</v>
      </c>
      <c r="G120" s="309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customHeight="1" ht="15.75">
      <c r="A121" s="308" t="s">
        <v>124</v>
      </c>
      <c r="B121" s="309"/>
      <c r="C121" s="308" t="s">
        <v>125</v>
      </c>
      <c r="D121" s="309"/>
      <c r="E121" s="62" t="s">
        <v>126</v>
      </c>
      <c r="F121" s="328" t="s">
        <v>127</v>
      </c>
      <c r="G121" s="309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customHeight="1" ht="15.75">
      <c r="A122" s="327">
        <v>0</v>
      </c>
      <c r="B122" s="309"/>
      <c r="C122" s="327" t="s">
        <v>128</v>
      </c>
      <c r="D122" s="309"/>
      <c r="E122" s="63" t="s">
        <v>112</v>
      </c>
      <c r="F122" s="327" t="s">
        <v>129</v>
      </c>
      <c r="G122" s="309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customHeight="1" ht="15.75">
      <c r="A123" s="4"/>
      <c r="B123" s="4"/>
      <c r="C123" s="64"/>
      <c r="D123" s="64"/>
      <c r="E123" s="64"/>
      <c r="F123" s="6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customHeight="1" ht="15.75">
      <c r="A124" s="3"/>
      <c r="B124" s="64" t="s">
        <v>130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customHeight="1" ht="15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customHeight="1" ht="15.75">
      <c r="A126" s="65" t="s">
        <v>131</v>
      </c>
      <c r="B126" s="66"/>
      <c r="C126" s="66"/>
      <c r="D126" s="332" t="s">
        <v>131</v>
      </c>
      <c r="E126" s="33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customHeight="1" ht="15.75">
      <c r="A127" s="67" t="s">
        <v>132</v>
      </c>
      <c r="B127" s="3"/>
      <c r="C127" s="3"/>
      <c r="D127" s="334" t="s">
        <v>133</v>
      </c>
      <c r="E127" s="326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customHeight="1" ht="15.75">
      <c r="A128" s="68"/>
      <c r="B128" s="3"/>
      <c r="C128" s="3"/>
      <c r="D128" s="335"/>
      <c r="E128" s="326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customHeight="1" ht="15.75">
      <c r="A129" s="68"/>
      <c r="B129" s="3"/>
      <c r="C129" s="3"/>
      <c r="D129" s="335"/>
      <c r="E129" s="326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customHeight="1" ht="15.75">
      <c r="A130" s="69" t="s">
        <v>134</v>
      </c>
      <c r="B130" s="3"/>
      <c r="C130" s="3"/>
      <c r="D130" s="335" t="s">
        <v>134</v>
      </c>
      <c r="E130" s="32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customHeight="1" ht="15.75">
      <c r="A131" s="70" t="s">
        <v>135</v>
      </c>
      <c r="B131" s="71"/>
      <c r="C131" s="71"/>
      <c r="D131" s="336" t="s">
        <v>136</v>
      </c>
      <c r="E131" s="33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customHeight="1" ht="15.75">
      <c r="A132" s="72" t="s">
        <v>137</v>
      </c>
      <c r="B132" s="66"/>
      <c r="C132" s="66"/>
      <c r="D132" s="337" t="s">
        <v>137</v>
      </c>
      <c r="E132" s="33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customHeight="1" ht="15.75">
      <c r="A133" s="68"/>
      <c r="B133" s="3"/>
      <c r="C133" s="3"/>
      <c r="D133" s="325"/>
      <c r="E133" s="32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customHeight="1" ht="15.75">
      <c r="A134" s="68"/>
      <c r="B134" s="3"/>
      <c r="C134" s="3"/>
      <c r="D134" s="325"/>
      <c r="E134" s="32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customHeight="1" ht="15.75">
      <c r="A135" s="68"/>
      <c r="B135" s="3"/>
      <c r="C135" s="3"/>
      <c r="D135" s="325"/>
      <c r="E135" s="32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customHeight="1" ht="15.75">
      <c r="A136" s="73"/>
      <c r="B136" s="71"/>
      <c r="C136" s="71"/>
      <c r="D136" s="329"/>
      <c r="E136" s="33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customHeight="1" ht="15.75">
      <c r="A137" s="72" t="s">
        <v>138</v>
      </c>
      <c r="B137" s="66"/>
      <c r="C137" s="66"/>
      <c r="D137" s="331" t="s">
        <v>138</v>
      </c>
      <c r="E137" s="32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customHeight="1" ht="15.75">
      <c r="A138" s="73" t="s">
        <v>139</v>
      </c>
      <c r="B138" s="71"/>
      <c r="C138" s="71"/>
      <c r="D138" s="329" t="s">
        <v>139</v>
      </c>
      <c r="E138" s="33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customHeight="1" ht="15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customHeight="1" ht="15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customHeight="1" ht="15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customHeight="1" ht="15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customHeight="1" ht="15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customHeight="1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customHeight="1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customHeight="1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customHeight="1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customHeight="1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customHeight="1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customHeight="1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customHeight="1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customHeight="1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customHeight="1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customHeight="1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customHeight="1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customHeight="1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customHeight="1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customHeight="1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customHeight="1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customHeight="1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customHeight="1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customHeight="1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customHeight="1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customHeight="1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customHeight="1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customHeight="1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customHeight="1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customHeight="1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customHeight="1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customHeight="1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customHeight="1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customHeight="1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customHeight="1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customHeight="1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customHeight="1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customHeight="1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customHeight="1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customHeight="1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customHeight="1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customHeight="1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customHeight="1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customHeight="1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customHeight="1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customHeight="1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customHeight="1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customHeight="1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customHeight="1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customHeight="1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customHeight="1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customHeight="1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customHeight="1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customHeight="1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customHeight="1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customHeight="1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customHeight="1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customHeight="1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customHeight="1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customHeight="1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customHeight="1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customHeight="1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customHeight="1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customHeight="1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customHeight="1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customHeight="1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customHeight="1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customHeight="1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customHeight="1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customHeight="1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customHeight="1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customHeight="1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customHeight="1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customHeight="1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customHeight="1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customHeight="1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customHeight="1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customHeight="1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customHeight="1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customHeight="1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customHeight="1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customHeight="1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customHeight="1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customHeight="1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customHeight="1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customHeight="1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customHeight="1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customHeight="1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customHeight="1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customHeight="1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customHeight="1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customHeight="1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customHeight="1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customHeight="1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customHeight="1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customHeight="1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customHeight="1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customHeight="1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customHeight="1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customHeight="1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customHeight="1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customHeight="1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customHeight="1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customHeight="1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customHeight="1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customHeight="1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customHeight="1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customHeight="1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customHeight="1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customHeight="1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customHeight="1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customHeight="1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customHeight="1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customHeight="1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customHeight="1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customHeight="1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customHeight="1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customHeight="1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customHeight="1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customHeight="1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customHeight="1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customHeight="1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customHeight="1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customHeight="1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customHeight="1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customHeight="1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customHeight="1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customHeight="1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customHeight="1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customHeight="1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customHeight="1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customHeight="1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customHeight="1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customHeight="1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customHeight="1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customHeight="1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customHeight="1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customHeight="1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customHeight="1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customHeight="1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customHeight="1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customHeight="1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customHeight="1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customHeight="1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customHeight="1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customHeight="1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customHeight="1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customHeight="1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customHeight="1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customHeight="1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customHeight="1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customHeight="1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customHeight="1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customHeight="1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customHeight="1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customHeight="1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customHeight="1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customHeight="1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customHeight="1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customHeight="1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customHeight="1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customHeight="1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customHeight="1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customHeight="1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customHeight="1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customHeight="1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customHeight="1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customHeight="1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customHeight="1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customHeight="1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customHeight="1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customHeight="1" ht="15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customHeight="1" ht="15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customHeight="1" ht="15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customHeight="1" ht="15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customHeight="1" ht="15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customHeight="1" ht="15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customHeight="1" ht="15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customHeight="1" ht="15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customHeight="1" ht="15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customHeight="1" ht="15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customHeight="1" ht="15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customHeight="1" ht="15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customHeight="1" ht="15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customHeight="1" ht="15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customHeight="1" ht="15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customHeight="1" ht="15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customHeight="1" ht="15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customHeight="1" ht="15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customHeight="1" ht="15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customHeight="1" ht="15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customHeight="1" ht="15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customHeight="1" ht="15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customHeight="1" ht="15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customHeight="1" ht="15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customHeight="1" ht="15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customHeight="1" ht="15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customHeight="1" ht="15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customHeight="1" ht="15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customHeight="1" ht="15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</sheetData>
  <mergeCells>
    <mergeCell ref="G104:G105"/>
    <mergeCell ref="A99:A100"/>
    <mergeCell ref="B99:B100"/>
    <mergeCell ref="C99:E99"/>
    <mergeCell ref="F99:F100"/>
    <mergeCell ref="A104:A105"/>
    <mergeCell ref="B104:B105"/>
    <mergeCell ref="C104:C105"/>
    <mergeCell ref="D104:F104"/>
    <mergeCell ref="A93:A94"/>
    <mergeCell ref="B93:B94"/>
    <mergeCell ref="C93:C94"/>
    <mergeCell ref="D93:G93"/>
    <mergeCell ref="H93:H94"/>
    <mergeCell ref="D75:F75"/>
    <mergeCell ref="G75:G76"/>
    <mergeCell ref="G77:G78"/>
    <mergeCell ref="A61:A62"/>
    <mergeCell ref="B61:B62"/>
    <mergeCell ref="C61:C62"/>
    <mergeCell ref="D61:H61"/>
    <mergeCell ref="B63:B67"/>
    <mergeCell ref="A63:A67"/>
    <mergeCell ref="A68:A72"/>
    <mergeCell ref="B68:B72"/>
    <mergeCell ref="A75:A76"/>
    <mergeCell ref="B75:B76"/>
    <mergeCell ref="C75:C76"/>
    <mergeCell ref="C77:C78"/>
    <mergeCell ref="B54:D54"/>
    <mergeCell ref="B55:D55"/>
    <mergeCell ref="B56:D56"/>
    <mergeCell ref="I68:I71"/>
    <mergeCell ref="I61:I62"/>
    <mergeCell ref="I63:I66"/>
    <mergeCell ref="C37:D37"/>
    <mergeCell ref="E52:F52"/>
    <mergeCell ref="B52:D52"/>
    <mergeCell ref="B53:D53"/>
    <mergeCell ref="A6:G6"/>
    <mergeCell ref="C27:H27"/>
    <mergeCell ref="A30:A32"/>
    <mergeCell ref="B30:B32"/>
    <mergeCell ref="D135:E135"/>
    <mergeCell ref="D136:E136"/>
    <mergeCell ref="D137:E137"/>
    <mergeCell ref="D138:E138"/>
    <mergeCell ref="D126:E126"/>
    <mergeCell ref="D127:E127"/>
    <mergeCell ref="D128:E128"/>
    <mergeCell ref="D129:E129"/>
    <mergeCell ref="D130:E130"/>
    <mergeCell ref="D131:E131"/>
    <mergeCell ref="D132:E132"/>
    <mergeCell ref="A122:B122"/>
    <mergeCell ref="C122:D122"/>
    <mergeCell ref="F122:G122"/>
    <mergeCell ref="D133:E133"/>
    <mergeCell ref="D134:E134"/>
    <mergeCell ref="C120:D120"/>
    <mergeCell ref="F120:G120"/>
    <mergeCell ref="A120:B120"/>
    <mergeCell ref="A121:B121"/>
    <mergeCell ref="C121:D121"/>
    <mergeCell ref="F121:G121"/>
    <mergeCell ref="D109:E109"/>
    <mergeCell ref="D110:E110"/>
    <mergeCell ref="D111:E111"/>
    <mergeCell ref="C112:E112"/>
    <mergeCell ref="A115:C115"/>
    <mergeCell ref="C33:D33"/>
    <mergeCell ref="C120:E120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990"/>
  <sheetViews>
    <sheetView tabSelected="0" workbookViewId="0" zoomScale="55" zoomScaleNormal="55" showGridLines="true" showRowColHeaders="1" topLeftCell="A15">
      <selection activeCell="C109" sqref="C109"/>
    </sheetView>
  </sheetViews>
  <sheetFormatPr customHeight="true" defaultRowHeight="15" defaultColWidth="14.42578125" outlineLevelRow="0" outlineLevelCol="0"/>
  <cols>
    <col min="1" max="1" width="8.42578125" customWidth="true" style="0"/>
    <col min="2" max="2" width="55.5703125" customWidth="true" style="0"/>
    <col min="3" max="3" width="17.140625" customWidth="true" style="0"/>
    <col min="4" max="4" width="19.42578125" customWidth="true" style="0"/>
    <col min="5" max="5" width="33.140625" customWidth="true" style="0"/>
    <col min="6" max="6" width="26" customWidth="true" style="0"/>
    <col min="7" max="7" width="13.85546875" customWidth="true" style="0"/>
    <col min="8" max="8" width="16.7109375" customWidth="true" style="0"/>
    <col min="9" max="9" width="14.140625" customWidth="true" style="0"/>
    <col min="10" max="10" width="17.85546875" customWidth="true" style="0"/>
    <col min="11" max="11" width="21.140625" customWidth="true" style="0"/>
    <col min="12" max="12" width="29" customWidth="true" style="0"/>
    <col min="13" max="13" width="24.85546875" customWidth="true" style="0"/>
    <col min="14" max="14" width="15.28515625" customWidth="true" style="0"/>
    <col min="15" max="15" width="12.710937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</cols>
  <sheetData>
    <row r="1" spans="1:27" customHeight="1" ht="15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customHeight="1" ht="15.75">
      <c r="A2" s="316" t="s">
        <v>140</v>
      </c>
      <c r="B2" s="307"/>
      <c r="C2" s="307"/>
      <c r="D2" s="307"/>
      <c r="E2" s="307"/>
      <c r="F2" s="307"/>
      <c r="G2" s="307"/>
      <c r="H2" s="307"/>
      <c r="I2" s="307"/>
      <c r="J2" s="30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customHeight="1" ht="15.75">
      <c r="A3" s="316" t="s">
        <v>141</v>
      </c>
      <c r="B3" s="307"/>
      <c r="C3" s="307"/>
      <c r="D3" s="307"/>
      <c r="E3" s="307"/>
      <c r="F3" s="307"/>
      <c r="G3" s="307"/>
      <c r="H3" s="307"/>
      <c r="I3" s="307"/>
      <c r="J3" s="307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customHeight="1" ht="15.75">
      <c r="A4" s="316" t="s">
        <v>142</v>
      </c>
      <c r="B4" s="307"/>
      <c r="C4" s="307"/>
      <c r="D4" s="307"/>
      <c r="E4" s="307"/>
      <c r="F4" s="307"/>
      <c r="G4" s="307"/>
      <c r="H4" s="307"/>
      <c r="I4" s="307"/>
      <c r="J4" s="307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customHeight="1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customHeight="1" ht="15.75">
      <c r="A6" s="317"/>
      <c r="B6" s="318"/>
      <c r="C6" s="318"/>
      <c r="D6" s="318"/>
      <c r="E6" s="318"/>
      <c r="F6" s="318"/>
      <c r="G6" s="319"/>
      <c r="H6" s="5"/>
      <c r="I6" s="5"/>
      <c r="J6" s="5"/>
      <c r="K6" s="3"/>
      <c r="L6" s="2"/>
      <c r="M6" s="2"/>
      <c r="N6" s="2"/>
      <c r="O6" s="2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customHeight="1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customHeight="1" ht="19.5">
      <c r="A8" s="20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customHeight="1" ht="19.5">
      <c r="A9" s="21" t="s">
        <v>40</v>
      </c>
      <c r="B9" s="21" t="s">
        <v>8</v>
      </c>
      <c r="C9" s="304" t="s">
        <v>9</v>
      </c>
      <c r="D9" s="301"/>
      <c r="E9" s="301"/>
      <c r="F9" s="301"/>
      <c r="G9" s="301"/>
      <c r="H9" s="302"/>
      <c r="I9" s="3" t="s">
        <v>207</v>
      </c>
      <c r="J9" s="12" t="s">
        <v>208</v>
      </c>
      <c r="K9" s="12" t="s">
        <v>209</v>
      </c>
      <c r="L9" s="12" t="s">
        <v>210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5"/>
      <c r="Y9" s="25"/>
      <c r="Z9" s="25"/>
      <c r="AA9" s="25"/>
    </row>
    <row r="10" spans="1:27" customHeight="1" ht="30">
      <c r="A10" s="22">
        <v>1</v>
      </c>
      <c r="B10" s="26" t="s">
        <v>180</v>
      </c>
      <c r="C10" s="22" t="s">
        <v>181</v>
      </c>
      <c r="D10" s="22">
        <f>'LK yg diisi'!D28</f>
        <v>23</v>
      </c>
      <c r="E10" s="22" t="s">
        <v>182</v>
      </c>
      <c r="F10" s="84" t="s">
        <v>183</v>
      </c>
      <c r="G10" s="22">
        <f>'LK yg diisi'!G28</f>
        <v>23</v>
      </c>
      <c r="H10" s="78" t="s">
        <v>182</v>
      </c>
      <c r="I10" s="85">
        <f>AVERAGE(D10,G10)</f>
        <v>23</v>
      </c>
      <c r="J10" s="12">
        <f>'Serti Thermohygro'!D24+('Serti Thermohygro'!C24*'Olah Data'!I10)</f>
        <v>23.045588235294</v>
      </c>
      <c r="K10" s="12">
        <f>MAX('Serti Thermohygro'!H16:H22)</f>
        <v>0.5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customHeight="1" ht="30">
      <c r="A11" s="22">
        <f>A10+1</f>
        <v>2</v>
      </c>
      <c r="B11" s="26" t="s">
        <v>184</v>
      </c>
      <c r="C11" s="22" t="s">
        <v>181</v>
      </c>
      <c r="D11" s="22">
        <f>'LK yg diisi'!D29</f>
        <v>23</v>
      </c>
      <c r="E11" s="22" t="s">
        <v>185</v>
      </c>
      <c r="F11" s="84" t="s">
        <v>183</v>
      </c>
      <c r="G11" s="22">
        <f>'LK yg diisi'!G29</f>
        <v>2</v>
      </c>
      <c r="H11" s="22" t="s">
        <v>185</v>
      </c>
      <c r="I11" s="85">
        <f>AVERAGE(D11,G11)</f>
        <v>12.5</v>
      </c>
      <c r="J11" s="12">
        <f>'Serti Thermohygro'!D40+('Serti Thermohygro'!C40*'Olah Data'!I11)</f>
        <v>13.160714285714</v>
      </c>
      <c r="K11" s="86">
        <f>MAX('Serti Thermohygro'!H32:H38)</f>
        <v>2.3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customHeight="1" ht="30">
      <c r="A12" s="313">
        <f>A11+1</f>
        <v>3</v>
      </c>
      <c r="B12" s="313" t="s">
        <v>10</v>
      </c>
      <c r="C12" s="22" t="s">
        <v>11</v>
      </c>
      <c r="D12" s="26">
        <f>'LK yg diisi'!D30</f>
        <v>23</v>
      </c>
      <c r="E12" s="22" t="s">
        <v>12</v>
      </c>
      <c r="F12" s="25"/>
      <c r="G12" s="25"/>
      <c r="H12" s="25"/>
      <c r="I12" s="85"/>
      <c r="J12" s="12">
        <f>'Serti ESA 612'!D22+('Serti ESA 612'!C22*'Olah Data'!D12)</f>
        <v>23.060237864078</v>
      </c>
      <c r="K12" s="12">
        <f>'Serti ESA 612'!H16</f>
        <v>1.2</v>
      </c>
      <c r="L12" s="25" t="str">
        <f>IF(J12&gt;200,"Memenuhi","Tidak Memenuhi")</f>
        <v>Tidak Memenuhi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customHeight="1" ht="30">
      <c r="A13" s="314"/>
      <c r="B13" s="314"/>
      <c r="C13" s="22" t="s">
        <v>13</v>
      </c>
      <c r="D13" s="26">
        <f>'LK yg diisi'!D31</f>
        <v>23</v>
      </c>
      <c r="E13" s="22" t="s">
        <v>12</v>
      </c>
      <c r="F13" s="25"/>
      <c r="G13" s="25"/>
      <c r="H13" s="25"/>
      <c r="I13" s="85"/>
      <c r="J13" s="87">
        <f>'Serti ESA 612'!D45+('Serti ESA 612'!C45*'Olah Data'!D13)</f>
        <v>16.539256198347</v>
      </c>
      <c r="K13" s="12">
        <f>'Serti ESA 612'!H42</f>
        <v>1.2</v>
      </c>
      <c r="L13" s="25" t="str">
        <f>IF(J13&gt;200,"Memenuhi","Tidak Memenuhi")</f>
        <v>Tidak Memenuhi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customHeight="1" ht="30">
      <c r="A14" s="299"/>
      <c r="B14" s="299"/>
      <c r="C14" s="22" t="s">
        <v>14</v>
      </c>
      <c r="D14" s="26">
        <f>'LK yg diisi'!D32</f>
        <v>23</v>
      </c>
      <c r="E14" s="22" t="s">
        <v>12</v>
      </c>
      <c r="F14" s="25"/>
      <c r="G14" s="25"/>
      <c r="H14" s="25"/>
      <c r="I14" s="85"/>
      <c r="J14" s="12">
        <f>'Serti ESA 612'!D34+('Serti ESA 612'!C34*'Olah Data'!D14)</f>
        <v>20.993452380952</v>
      </c>
      <c r="K14" s="12">
        <f>'Serti ESA 612'!H30</f>
        <v>1.2</v>
      </c>
      <c r="L14" s="25" t="str">
        <f>IF(J14&lt;5,"Memenuhi","Tidak Memenuhi")</f>
        <v>Tidak Memenuhi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customHeight="1" ht="30">
      <c r="A15" s="20" t="s">
        <v>17</v>
      </c>
      <c r="B15" s="28"/>
      <c r="C15" s="2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customHeight="1" ht="30">
      <c r="A16" s="21" t="s">
        <v>40</v>
      </c>
      <c r="B16" s="21" t="s">
        <v>8</v>
      </c>
      <c r="C16" s="300" t="s">
        <v>211</v>
      </c>
      <c r="D16" s="302"/>
      <c r="E16" s="21" t="s">
        <v>212</v>
      </c>
      <c r="F16" s="21" t="s">
        <v>213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>
      <c r="A17" s="22">
        <v>1</v>
      </c>
      <c r="B17" s="29" t="s">
        <v>19</v>
      </c>
      <c r="C17" s="341" t="str">
        <f>IF('LK yg diisi'!E38=1,"Baik","Tidak Baik")</f>
        <v>Baik</v>
      </c>
      <c r="D17" s="302"/>
      <c r="E17" s="342">
        <f>IF(COUNTIF(C17:D25,"baik")&lt;5,0,10)</f>
        <v>10</v>
      </c>
      <c r="F17" s="313" t="str">
        <f>IF(E17=10,"Baik","Tidak Baik")</f>
        <v>Baik</v>
      </c>
      <c r="G17" s="12"/>
      <c r="H17" s="12"/>
      <c r="I17" s="12"/>
      <c r="J17" s="12"/>
      <c r="K17" s="12"/>
      <c r="L17" s="25"/>
      <c r="M17" s="25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customHeight="1" ht="19.5">
      <c r="A18" s="22">
        <v>2</v>
      </c>
      <c r="B18" s="29" t="s">
        <v>22</v>
      </c>
      <c r="C18" s="341" t="str">
        <f>IF('LK yg diisi'!E39=1,"Baik","Tidak Baik")</f>
        <v>Tidak Baik</v>
      </c>
      <c r="D18" s="302"/>
      <c r="E18" s="314"/>
      <c r="F18" s="31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customHeight="1" ht="19.5">
      <c r="A19" s="22">
        <v>3</v>
      </c>
      <c r="B19" s="29" t="s">
        <v>23</v>
      </c>
      <c r="C19" s="341" t="str">
        <f>IF('LK yg diisi'!E40=1,"Baik","Tidak Baik")</f>
        <v>Baik</v>
      </c>
      <c r="D19" s="302"/>
      <c r="E19" s="314"/>
      <c r="F19" s="31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customHeight="1" ht="19.5">
      <c r="A20" s="22">
        <v>4</v>
      </c>
      <c r="B20" s="30" t="s">
        <v>24</v>
      </c>
      <c r="C20" s="341" t="str">
        <f>IF('LK yg diisi'!E41=1,"Baik","Tidak Baik")</f>
        <v>Tidak Baik</v>
      </c>
      <c r="D20" s="302"/>
      <c r="E20" s="314"/>
      <c r="F20" s="3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customHeight="1" ht="19.5">
      <c r="A21" s="22">
        <v>5</v>
      </c>
      <c r="B21" s="29" t="s">
        <v>25</v>
      </c>
      <c r="C21" s="341" t="str">
        <f>IF('LK yg diisi'!E42=1,"Baik","Tidak Baik")</f>
        <v>Tidak Baik</v>
      </c>
      <c r="D21" s="302"/>
      <c r="E21" s="314"/>
      <c r="F21" s="3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customHeight="1" ht="19.5">
      <c r="A22" s="22">
        <v>6</v>
      </c>
      <c r="B22" s="29" t="s">
        <v>26</v>
      </c>
      <c r="C22" s="341" t="str">
        <f>IF('LK yg diisi'!E43=1,"Baik","Tidak Baik")</f>
        <v>Tidak Baik</v>
      </c>
      <c r="D22" s="302"/>
      <c r="E22" s="314"/>
      <c r="F22" s="3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customHeight="1" ht="19.5">
      <c r="A23" s="22">
        <v>7</v>
      </c>
      <c r="B23" s="29" t="s">
        <v>27</v>
      </c>
      <c r="C23" s="341" t="str">
        <f>IF('LK yg diisi'!E44=1,"Baik","Tidak Baik")</f>
        <v>Baik</v>
      </c>
      <c r="D23" s="302"/>
      <c r="E23" s="314"/>
      <c r="F23" s="31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customHeight="1" ht="19.5">
      <c r="A24" s="22">
        <v>8</v>
      </c>
      <c r="B24" s="29" t="s">
        <v>28</v>
      </c>
      <c r="C24" s="341" t="str">
        <f>IF('LK yg diisi'!E45=1,"Baik","Tidak Baik")</f>
        <v>Baik</v>
      </c>
      <c r="D24" s="302"/>
      <c r="E24" s="314"/>
      <c r="F24" s="31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customHeight="1" ht="19.5">
      <c r="A25" s="22">
        <v>10</v>
      </c>
      <c r="B25" s="29" t="s">
        <v>30</v>
      </c>
      <c r="C25" s="341" t="str">
        <f>IF('LK yg diisi'!E46=1,"Baik","Tidak Baik")</f>
        <v>Baik</v>
      </c>
      <c r="D25" s="302"/>
      <c r="E25" s="299"/>
      <c r="F25" s="299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customHeight="1" ht="21">
      <c r="A26" s="3"/>
      <c r="B26" s="3"/>
      <c r="C26" s="3"/>
      <c r="D26" s="3"/>
      <c r="E26" s="31"/>
      <c r="F26" s="3"/>
      <c r="G26" s="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  <c r="T26" s="45"/>
      <c r="U26" s="45"/>
      <c r="V26" s="45"/>
      <c r="W26" s="3"/>
      <c r="X26" s="3"/>
      <c r="Y26" s="3"/>
      <c r="Z26" s="3"/>
      <c r="AA26" s="3"/>
    </row>
    <row r="27" spans="1:27" customHeight="1" ht="19.5">
      <c r="A27" s="21" t="s">
        <v>40</v>
      </c>
      <c r="B27" s="304" t="s">
        <v>8</v>
      </c>
      <c r="C27" s="301"/>
      <c r="D27" s="302"/>
      <c r="E27" s="304" t="s">
        <v>9</v>
      </c>
      <c r="F27" s="302"/>
      <c r="G27" s="300" t="s">
        <v>41</v>
      </c>
      <c r="H27" s="301"/>
      <c r="I27" s="302"/>
      <c r="J27" s="21" t="s">
        <v>18</v>
      </c>
      <c r="K27" s="21" t="s">
        <v>212</v>
      </c>
      <c r="L27" s="21" t="s">
        <v>213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7" customHeight="1" ht="19.5">
      <c r="A28" s="22">
        <v>1</v>
      </c>
      <c r="B28" s="305" t="s">
        <v>45</v>
      </c>
      <c r="C28" s="301"/>
      <c r="D28" s="302"/>
      <c r="E28" s="22">
        <f>'LK yg diisi'!E53</f>
        <v/>
      </c>
      <c r="F28" s="27" t="s">
        <v>46</v>
      </c>
      <c r="G28" s="22" t="s">
        <v>214</v>
      </c>
      <c r="H28" s="22">
        <v>0.3</v>
      </c>
      <c r="I28" s="22" t="s">
        <v>46</v>
      </c>
      <c r="J28" s="22" t="str">
        <f>IF(E28&lt;=H28,"Memenuhi","Tidak Memenuhi")</f>
        <v>Memenuhi</v>
      </c>
      <c r="K28" s="342">
        <f>IF(COUNTIF((J28:J31),"Memenuhi")&lt;3,20,40)</f>
        <v>40</v>
      </c>
      <c r="L28" s="313" t="str">
        <f>IF(K28&lt;40,"Tidak Aman","Aman")</f>
        <v>Aman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7" customHeight="1" ht="19.5">
      <c r="A29" s="22">
        <f>A28+1</f>
        <v>2</v>
      </c>
      <c r="B29" s="322" t="s">
        <v>48</v>
      </c>
      <c r="C29" s="301"/>
      <c r="D29" s="302"/>
      <c r="E29" s="22">
        <f>'LK yg diisi'!E54</f>
        <v/>
      </c>
      <c r="F29" s="27" t="s">
        <v>49</v>
      </c>
      <c r="G29" s="22" t="s">
        <v>215</v>
      </c>
      <c r="H29" s="22">
        <v>500</v>
      </c>
      <c r="I29" s="22" t="s">
        <v>49</v>
      </c>
      <c r="J29" s="22" t="str">
        <f>IF(E29&lt;=H29,"Memenuhi","Tidak Memenuhi")</f>
        <v>Memenuhi</v>
      </c>
      <c r="K29" s="343"/>
      <c r="L29" s="344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7" customHeight="1" ht="19.5">
      <c r="A30" s="22">
        <f>A29+1</f>
        <v>3</v>
      </c>
      <c r="B30" s="322" t="s">
        <v>51</v>
      </c>
      <c r="C30" s="301"/>
      <c r="D30" s="302"/>
      <c r="E30" s="22">
        <f>'LK yg diisi'!E55</f>
        <v>799</v>
      </c>
      <c r="F30" s="27" t="s">
        <v>49</v>
      </c>
      <c r="G30" s="27" t="s">
        <v>215</v>
      </c>
      <c r="H30" s="22">
        <v>5000</v>
      </c>
      <c r="I30" s="22" t="s">
        <v>49</v>
      </c>
      <c r="J30" s="22" t="str">
        <f>IF(E30&lt;=H30,"Memenuhi","Tidak Memenuhi")</f>
        <v>Memenuhi</v>
      </c>
      <c r="K30" s="343"/>
      <c r="L30" s="344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7" customHeight="1" ht="19.5">
      <c r="A31" s="22">
        <f>A30+1</f>
        <v>4</v>
      </c>
      <c r="B31" s="322" t="s">
        <v>53</v>
      </c>
      <c r="C31" s="301"/>
      <c r="D31" s="302"/>
      <c r="E31" s="22">
        <f>'LK yg diisi'!E56</f>
        <v>532</v>
      </c>
      <c r="F31" s="41" t="s">
        <v>54</v>
      </c>
      <c r="G31" s="22" t="s">
        <v>216</v>
      </c>
      <c r="H31" s="22">
        <v>2</v>
      </c>
      <c r="I31" s="22" t="s">
        <v>217</v>
      </c>
      <c r="J31" s="22" t="str">
        <f>IF(E31&gt;H31,"Memenuhi","Tidak Memenuhi")</f>
        <v>Memenuhi</v>
      </c>
      <c r="K31" s="343"/>
      <c r="L31" s="344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7" customHeight="1" ht="19.5">
      <c r="A32" s="25"/>
      <c r="B32" s="31"/>
      <c r="C32" s="32"/>
      <c r="D32" s="32"/>
      <c r="E32" s="3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7" customHeight="1" ht="21">
      <c r="A33" s="20" t="s">
        <v>58</v>
      </c>
      <c r="B33" s="3"/>
      <c r="C33" s="3"/>
      <c r="D33" s="3"/>
      <c r="E33" s="31"/>
      <c r="F33" s="3"/>
      <c r="G33" s="3"/>
      <c r="H33" s="3"/>
      <c r="I33" s="3"/>
      <c r="J33" s="3"/>
      <c r="K33" s="3"/>
      <c r="L33" s="3"/>
      <c r="M33" s="43"/>
      <c r="N33" s="43"/>
      <c r="O33" s="43"/>
      <c r="P33" s="43"/>
      <c r="Q33" s="43"/>
      <c r="R33" s="44"/>
      <c r="S33" s="45"/>
      <c r="T33" s="45"/>
      <c r="U33" s="45"/>
      <c r="V33" s="3"/>
      <c r="W33" s="3"/>
      <c r="X33" s="3"/>
      <c r="Y33" s="3"/>
      <c r="Z33" s="3"/>
    </row>
    <row r="34" spans="1:27" customHeight="1" ht="21">
      <c r="A34" s="46" t="s">
        <v>59</v>
      </c>
      <c r="B34" s="3"/>
      <c r="C34" s="3"/>
      <c r="D34" s="3"/>
      <c r="E34" s="31"/>
      <c r="F34" s="3"/>
      <c r="G34" s="3"/>
      <c r="H34" s="3"/>
      <c r="I34" s="3"/>
      <c r="J34" s="3"/>
      <c r="K34" s="3"/>
      <c r="L34" s="3"/>
      <c r="M34" s="43"/>
      <c r="N34" s="43"/>
      <c r="O34" s="43"/>
      <c r="P34" s="43"/>
      <c r="Q34" s="43"/>
      <c r="R34" s="44"/>
      <c r="S34" s="45"/>
      <c r="T34" s="45"/>
      <c r="U34" s="45"/>
      <c r="V34" s="3"/>
      <c r="W34" s="3"/>
      <c r="X34" s="3"/>
      <c r="Y34" s="3"/>
      <c r="Z34" s="3"/>
    </row>
    <row r="35" spans="1:27" customHeight="1" ht="21">
      <c r="A35" s="46" t="s">
        <v>60</v>
      </c>
      <c r="B35" s="3"/>
      <c r="C35" s="3"/>
      <c r="D35" s="3"/>
      <c r="E35" s="31"/>
      <c r="F35" s="3"/>
      <c r="G35" s="3"/>
      <c r="H35" s="3"/>
      <c r="I35" s="3"/>
      <c r="J35" s="3"/>
      <c r="K35" s="3"/>
      <c r="L35" s="3"/>
      <c r="M35" s="43"/>
      <c r="N35" s="43"/>
      <c r="O35" s="43"/>
      <c r="P35" s="43"/>
      <c r="Q35" s="43"/>
      <c r="R35" s="44"/>
      <c r="S35" s="45"/>
      <c r="T35" s="45"/>
      <c r="U35" s="45"/>
      <c r="V35" s="3"/>
      <c r="W35" s="3"/>
      <c r="X35" s="3"/>
      <c r="Y35" s="3"/>
      <c r="Z35" s="3"/>
    </row>
    <row r="36" spans="1:27" customHeight="1" ht="30.75">
      <c r="A36" s="303" t="s">
        <v>61</v>
      </c>
      <c r="B36" s="303" t="s">
        <v>62</v>
      </c>
      <c r="C36" s="298" t="s">
        <v>63</v>
      </c>
      <c r="D36" s="298" t="s">
        <v>218</v>
      </c>
      <c r="E36" s="298" t="s">
        <v>219</v>
      </c>
      <c r="F36" s="298" t="s">
        <v>220</v>
      </c>
      <c r="G36" s="298" t="s">
        <v>221</v>
      </c>
      <c r="H36" s="298" t="s">
        <v>209</v>
      </c>
      <c r="I36" s="298" t="s">
        <v>222</v>
      </c>
      <c r="J36" s="298" t="s">
        <v>223</v>
      </c>
      <c r="K36" s="298" t="s">
        <v>75</v>
      </c>
      <c r="L36" s="298" t="s">
        <v>224</v>
      </c>
      <c r="M36" s="298" t="s">
        <v>225</v>
      </c>
      <c r="N36" s="43"/>
      <c r="O36" s="43"/>
      <c r="P36" s="43"/>
      <c r="Q36" s="43"/>
      <c r="R36" s="44"/>
      <c r="S36" s="45"/>
      <c r="T36" s="45"/>
      <c r="U36" s="45"/>
      <c r="V36" s="3"/>
      <c r="W36" s="3"/>
      <c r="X36" s="3"/>
      <c r="Y36" s="3"/>
      <c r="Z36" s="3"/>
    </row>
    <row r="37" spans="1:27" customHeight="1" ht="30">
      <c r="A37" s="29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43"/>
      <c r="O37" s="43"/>
      <c r="P37" s="43"/>
      <c r="Q37" s="43"/>
      <c r="R37" s="44"/>
      <c r="S37" s="45"/>
      <c r="T37" s="45"/>
      <c r="U37" s="45"/>
      <c r="V37" s="3"/>
      <c r="W37" s="3"/>
      <c r="X37" s="3"/>
      <c r="Y37" s="3"/>
      <c r="Z37" s="3"/>
    </row>
    <row r="38" spans="1:27" customHeight="1" ht="21">
      <c r="A38" s="313">
        <v>1</v>
      </c>
      <c r="B38" s="313">
        <v>32</v>
      </c>
      <c r="C38" s="27" t="s">
        <v>66</v>
      </c>
      <c r="D38" s="88">
        <f>AVERAGE('LK yg diisi'!D63:H63)</f>
        <v>31.984</v>
      </c>
      <c r="E38" s="27">
        <f>STDEV('LK yg diisi'!D63:H63)</f>
        <v>0.0054772255888936</v>
      </c>
      <c r="F38" s="88">
        <f>D38+'Interpolasi dan Regresi'!D14</f>
        <v>31.741776</v>
      </c>
      <c r="G38" s="88">
        <f>F38-$F$42</f>
        <v>19.779776</v>
      </c>
      <c r="H38" s="88" t="e">
        <f>Ktps!J21</f>
        <v>#VALUE!</v>
      </c>
      <c r="I38" s="313">
        <v>0</v>
      </c>
      <c r="J38" s="88" t="e">
        <f>ABS(G38)+ABS(H38)</f>
        <v>#VALUE!</v>
      </c>
      <c r="K38" s="313">
        <v>0.8</v>
      </c>
      <c r="L38" s="22" t="str">
        <f>IF(J38&lt;=$K$38,"LULUS","TIDAK")</f>
        <v>LULUS</v>
      </c>
      <c r="M38" s="345">
        <f>(COUNTIF(L38:L47,"LULUS")/((COUNTIF(L38:L47,"LULUS")+COUNTIF(L38:L47,"TIDAK")))*100)</f>
        <v>100</v>
      </c>
      <c r="N38" s="43"/>
      <c r="O38" s="43"/>
      <c r="P38" s="43"/>
      <c r="Q38" s="43"/>
      <c r="R38" s="44"/>
      <c r="S38" s="45"/>
      <c r="T38" s="45"/>
      <c r="U38" s="45"/>
      <c r="V38" s="3"/>
      <c r="W38" s="3"/>
      <c r="X38" s="3"/>
      <c r="Y38" s="3"/>
      <c r="Z38" s="3"/>
    </row>
    <row r="39" spans="1:27" customHeight="1" ht="21">
      <c r="A39" s="314"/>
      <c r="B39" s="314"/>
      <c r="C39" s="27" t="s">
        <v>68</v>
      </c>
      <c r="D39" s="88">
        <f>AVERAGE('LK yg diisi'!D64:H64)</f>
        <v>31.982</v>
      </c>
      <c r="E39" s="27">
        <f>STDEV('LK yg diisi'!D64:H64)</f>
        <v>0.0044721359595225</v>
      </c>
      <c r="F39" s="88">
        <f>D39+'Interpolasi dan Regresi'!D21</f>
        <v>31.793892</v>
      </c>
      <c r="G39" s="88">
        <f>F39-$F$42</f>
        <v>19.831892</v>
      </c>
      <c r="H39" s="88" t="e">
        <f>Ktps!J32</f>
        <v>#VALUE!</v>
      </c>
      <c r="I39" s="314"/>
      <c r="J39" s="88" t="e">
        <f>ABS(G39)+ABS(H39)</f>
        <v>#VALUE!</v>
      </c>
      <c r="K39" s="314"/>
      <c r="L39" s="22" t="str">
        <f>IF(J39&lt;=$K$38,"LULUS","TIDAK")</f>
        <v>LULUS</v>
      </c>
      <c r="M39" s="314"/>
      <c r="N39" s="43"/>
      <c r="O39" s="43"/>
      <c r="P39" s="43"/>
      <c r="Q39" s="43"/>
      <c r="R39" s="44"/>
      <c r="S39" s="45"/>
      <c r="T39" s="45"/>
      <c r="U39" s="45"/>
      <c r="V39" s="3"/>
      <c r="W39" s="3"/>
      <c r="X39" s="3"/>
      <c r="Y39" s="3"/>
      <c r="Z39" s="3"/>
    </row>
    <row r="40" spans="1:27" customHeight="1" ht="21">
      <c r="A40" s="314"/>
      <c r="B40" s="314"/>
      <c r="C40" s="27" t="s">
        <v>69</v>
      </c>
      <c r="D40" s="88">
        <f>AVERAGE('LK yg diisi'!D65:H65)</f>
        <v>31.986</v>
      </c>
      <c r="E40" s="27">
        <f>STDEV('LK yg diisi'!D65:H65)</f>
        <v>0.0054772255556836</v>
      </c>
      <c r="F40" s="88">
        <f>D40+'Interpolasi dan Regresi'!D27</f>
        <v>31.65586</v>
      </c>
      <c r="G40" s="88">
        <f>F40-$F$42</f>
        <v>19.69386</v>
      </c>
      <c r="H40" s="88" t="e">
        <f>Ktps!J43</f>
        <v>#VALUE!</v>
      </c>
      <c r="I40" s="314"/>
      <c r="J40" s="88" t="e">
        <f>ABS(G40)+ABS(H40)</f>
        <v>#VALUE!</v>
      </c>
      <c r="K40" s="314"/>
      <c r="L40" s="22" t="str">
        <f>IF(J40&lt;=$K$38,"LULUS","TIDAK")</f>
        <v>LULUS</v>
      </c>
      <c r="M40" s="314"/>
      <c r="N40" s="43"/>
      <c r="O40" s="43"/>
      <c r="P40" s="43"/>
      <c r="Q40" s="43"/>
      <c r="R40" s="44"/>
      <c r="S40" s="45"/>
      <c r="T40" s="45"/>
      <c r="U40" s="45"/>
      <c r="V40" s="3"/>
      <c r="W40" s="3"/>
      <c r="X40" s="3"/>
      <c r="Y40" s="3"/>
      <c r="Z40" s="3"/>
    </row>
    <row r="41" spans="1:27" customHeight="1" ht="21">
      <c r="A41" s="314"/>
      <c r="B41" s="314"/>
      <c r="C41" s="27" t="s">
        <v>70</v>
      </c>
      <c r="D41" s="88">
        <f>AVERAGE('LK yg diisi'!D66:H66)</f>
        <v>31.982</v>
      </c>
      <c r="E41" s="27">
        <f>STDEV('LK yg diisi'!D66:H66)</f>
        <v>0.0044721359391856</v>
      </c>
      <c r="F41" s="88">
        <f>D41+'Interpolasi dan Regresi'!D33</f>
        <v>31.64164</v>
      </c>
      <c r="G41" s="88">
        <f>F41-$F$42</f>
        <v>19.67964</v>
      </c>
      <c r="H41" s="88" t="e">
        <f>Ktps!J54</f>
        <v>#VALUE!</v>
      </c>
      <c r="I41" s="314"/>
      <c r="J41" s="88" t="e">
        <f>ABS(G41)+ABS(H41)</f>
        <v>#VALUE!</v>
      </c>
      <c r="K41" s="314"/>
      <c r="L41" s="22" t="str">
        <f>IF(J41&lt;=$K$38,"LULUS","TIDAK")</f>
        <v>LULUS</v>
      </c>
      <c r="M41" s="314"/>
      <c r="N41" s="43"/>
      <c r="O41" s="43"/>
      <c r="P41" s="43"/>
      <c r="Q41" s="43"/>
      <c r="R41" s="44"/>
      <c r="S41" s="45"/>
      <c r="T41" s="45"/>
      <c r="U41" s="45"/>
      <c r="V41" s="3"/>
      <c r="W41" s="3"/>
      <c r="X41" s="3"/>
      <c r="Y41" s="3"/>
      <c r="Z41" s="3"/>
    </row>
    <row r="42" spans="1:27" customHeight="1" ht="21">
      <c r="A42" s="299"/>
      <c r="B42" s="299"/>
      <c r="C42" s="27" t="s">
        <v>71</v>
      </c>
      <c r="D42" s="88">
        <f>AVERAGE('LK yg diisi'!D67:H67)</f>
        <v>12</v>
      </c>
      <c r="E42" s="27">
        <f>STDEV('LK yg diisi'!D67:H67)</f>
        <v>0</v>
      </c>
      <c r="F42" s="88">
        <f>D42+'Interpolasi dan Regresi'!D39</f>
        <v>11.962</v>
      </c>
      <c r="G42" s="22"/>
      <c r="H42" s="22"/>
      <c r="I42" s="314"/>
      <c r="J42" s="88"/>
      <c r="K42" s="314"/>
      <c r="L42" s="22"/>
      <c r="M42" s="314"/>
      <c r="N42" s="43"/>
      <c r="O42" s="43"/>
      <c r="P42" s="43"/>
      <c r="Q42" s="43"/>
      <c r="R42" s="44"/>
      <c r="S42" s="45"/>
      <c r="T42" s="45"/>
      <c r="U42" s="45"/>
      <c r="V42" s="3"/>
      <c r="W42" s="3"/>
      <c r="X42" s="3"/>
      <c r="Y42" s="3"/>
      <c r="Z42" s="3"/>
    </row>
    <row r="43" spans="1:27" customHeight="1" ht="21">
      <c r="A43" s="313">
        <v>2</v>
      </c>
      <c r="B43" s="313">
        <v>36</v>
      </c>
      <c r="C43" s="27" t="s">
        <v>66</v>
      </c>
      <c r="D43" s="88">
        <f>AVERAGE('LK yg diisi'!D68:H68)</f>
        <v>9.6</v>
      </c>
      <c r="E43" s="27">
        <f>STDEV('LK yg diisi'!D68:H68)</f>
        <v>8.2643814045578</v>
      </c>
      <c r="F43" s="88">
        <f>D43+'Interpolasi dan Regresi'!K14</f>
        <v>8.765</v>
      </c>
      <c r="G43" s="88">
        <f>F43-$F$47</f>
        <v>-2.505</v>
      </c>
      <c r="H43" s="88" t="e">
        <f>Ktps!V11</f>
        <v>#VALUE!</v>
      </c>
      <c r="I43" s="314"/>
      <c r="J43" s="88" t="e">
        <f>ABS(G43)+ABS(H43)</f>
        <v>#VALUE!</v>
      </c>
      <c r="K43" s="314"/>
      <c r="L43" s="22" t="str">
        <f>IF(J43&lt;=$K$38,"LULUS","TIDAK")</f>
        <v>LULUS</v>
      </c>
      <c r="M43" s="314"/>
      <c r="N43" s="43"/>
      <c r="O43" s="43"/>
      <c r="P43" s="43"/>
      <c r="Q43" s="43"/>
      <c r="R43" s="44"/>
      <c r="S43" s="45"/>
      <c r="T43" s="45"/>
      <c r="U43" s="45"/>
      <c r="V43" s="3"/>
      <c r="W43" s="3"/>
      <c r="X43" s="3"/>
      <c r="Y43" s="3"/>
      <c r="Z43" s="3"/>
    </row>
    <row r="44" spans="1:27" customHeight="1" ht="21">
      <c r="A44" s="314"/>
      <c r="B44" s="314"/>
      <c r="C44" s="27" t="s">
        <v>68</v>
      </c>
      <c r="D44" s="88">
        <f>AVERAGE('LK yg diisi'!D69:H69)</f>
        <v>13.2</v>
      </c>
      <c r="E44" s="27">
        <f>STDEV('LK yg diisi'!D69:H69)</f>
        <v>10.686440005914</v>
      </c>
      <c r="F44" s="88">
        <f>D44+'Interpolasi dan Regresi'!K21</f>
        <v>12.812</v>
      </c>
      <c r="G44" s="88">
        <f>F44-$F$47</f>
        <v>1.542</v>
      </c>
      <c r="H44" s="88" t="e">
        <f>Ktps!V22</f>
        <v>#VALUE!</v>
      </c>
      <c r="I44" s="314"/>
      <c r="J44" s="88" t="e">
        <f>ABS(G44)+ABS(H44)</f>
        <v>#VALUE!</v>
      </c>
      <c r="K44" s="314"/>
      <c r="L44" s="22" t="str">
        <f>IF(J44&lt;=$K$38,"LULUS","TIDAK")</f>
        <v>LULUS</v>
      </c>
      <c r="M44" s="314"/>
      <c r="N44" s="43"/>
      <c r="O44" s="43"/>
      <c r="P44" s="43"/>
      <c r="Q44" s="43"/>
      <c r="R44" s="44"/>
      <c r="S44" s="45"/>
      <c r="T44" s="45"/>
      <c r="U44" s="45"/>
      <c r="V44" s="3"/>
      <c r="W44" s="3"/>
      <c r="X44" s="3"/>
      <c r="Y44" s="3"/>
      <c r="Z44" s="3"/>
    </row>
    <row r="45" spans="1:27" customHeight="1" ht="21">
      <c r="A45" s="314"/>
      <c r="B45" s="314"/>
      <c r="C45" s="27" t="s">
        <v>69</v>
      </c>
      <c r="D45" s="88">
        <f>AVERAGE('LK yg diisi'!D70:H70)</f>
        <v>7.4</v>
      </c>
      <c r="E45" s="27">
        <f>STDEV('LK yg diisi'!D70:H70)</f>
        <v>8.9050547443573</v>
      </c>
      <c r="F45" s="88">
        <f>D45+'Interpolasi dan Regresi'!K27</f>
        <v>6.824</v>
      </c>
      <c r="G45" s="88">
        <f>F45-$F$47</f>
        <v>-4.446</v>
      </c>
      <c r="H45" s="88" t="e">
        <f>Ktps!V33</f>
        <v>#VALUE!</v>
      </c>
      <c r="I45" s="314"/>
      <c r="J45" s="88" t="e">
        <f>ABS(G45)+ABS(H45)</f>
        <v>#VALUE!</v>
      </c>
      <c r="K45" s="314"/>
      <c r="L45" s="22" t="str">
        <f>IF(J45&lt;=$K$38,"LULUS","TIDAK")</f>
        <v>LULUS</v>
      </c>
      <c r="M45" s="314"/>
      <c r="N45" s="43"/>
      <c r="O45" s="43"/>
      <c r="P45" s="43"/>
      <c r="Q45" s="43"/>
      <c r="R45" s="44"/>
      <c r="S45" s="45"/>
      <c r="T45" s="45"/>
      <c r="U45" s="45"/>
      <c r="V45" s="3"/>
      <c r="W45" s="3"/>
      <c r="X45" s="3"/>
      <c r="Y45" s="3"/>
      <c r="Z45" s="3"/>
    </row>
    <row r="46" spans="1:27" customHeight="1" ht="21">
      <c r="A46" s="314"/>
      <c r="B46" s="314"/>
      <c r="C46" s="27" t="s">
        <v>70</v>
      </c>
      <c r="D46" s="88">
        <f>AVERAGE('LK yg diisi'!D71:H71)</f>
        <v>7.6</v>
      </c>
      <c r="E46" s="27">
        <f>STDEV('LK yg diisi'!D71:H71)</f>
        <v>8.734987120769</v>
      </c>
      <c r="F46" s="88">
        <f>D46+'Interpolasi dan Regresi'!K33</f>
        <v>6.498</v>
      </c>
      <c r="G46" s="88">
        <f>F46-$F$47</f>
        <v>-4.772</v>
      </c>
      <c r="H46" s="88" t="e">
        <f>Ktps!V44</f>
        <v>#VALUE!</v>
      </c>
      <c r="I46" s="314"/>
      <c r="J46" s="88" t="e">
        <f>ABS(G46)+ABS(H46)</f>
        <v>#VALUE!</v>
      </c>
      <c r="K46" s="314"/>
      <c r="L46" s="22" t="str">
        <f>IF(J46&lt;=$K$38,"LULUS","TIDAK")</f>
        <v>LULUS</v>
      </c>
      <c r="M46" s="314"/>
      <c r="N46" s="43"/>
      <c r="O46" s="43"/>
      <c r="P46" s="43"/>
      <c r="Q46" s="43"/>
      <c r="R46" s="44"/>
      <c r="S46" s="45"/>
      <c r="T46" s="45"/>
      <c r="U46" s="45"/>
      <c r="V46" s="3"/>
      <c r="W46" s="3"/>
      <c r="X46" s="3"/>
      <c r="Y46" s="3"/>
      <c r="Z46" s="3"/>
    </row>
    <row r="47" spans="1:27" customHeight="1" ht="21">
      <c r="A47" s="299"/>
      <c r="B47" s="299"/>
      <c r="C47" s="27" t="s">
        <v>71</v>
      </c>
      <c r="D47" s="88">
        <f>AVERAGE('LK yg diisi'!D72:H72)</f>
        <v>11.4</v>
      </c>
      <c r="E47" s="27">
        <f>STDEV('LK yg diisi'!D72:H72)</f>
        <v>9.7621718894926</v>
      </c>
      <c r="F47" s="88">
        <f>D47+'Interpolasi dan Regresi'!K39</f>
        <v>11.27</v>
      </c>
      <c r="G47" s="22"/>
      <c r="H47" s="22"/>
      <c r="I47" s="299"/>
      <c r="J47" s="88"/>
      <c r="K47" s="299"/>
      <c r="L47" s="22"/>
      <c r="M47" s="299"/>
      <c r="N47" s="43"/>
      <c r="O47" s="43"/>
      <c r="P47" s="43"/>
      <c r="Q47" s="43"/>
      <c r="R47" s="44"/>
      <c r="S47" s="45"/>
      <c r="T47" s="45"/>
      <c r="U47" s="45"/>
      <c r="V47" s="3"/>
      <c r="W47" s="3"/>
      <c r="X47" s="3"/>
      <c r="Y47" s="3"/>
      <c r="Z47" s="3"/>
    </row>
    <row r="48" spans="1:27" customHeight="1" ht="21">
      <c r="A48" s="20"/>
      <c r="B48" s="3"/>
      <c r="C48" s="3"/>
      <c r="D48" s="3"/>
      <c r="E48" s="31"/>
      <c r="F48" s="3"/>
      <c r="G48" s="3"/>
      <c r="H48" s="3"/>
      <c r="I48" s="3"/>
      <c r="J48" s="3"/>
      <c r="K48" s="3"/>
      <c r="L48" s="3"/>
      <c r="M48" s="43"/>
      <c r="N48" s="43"/>
      <c r="O48" s="43"/>
      <c r="P48" s="43"/>
      <c r="Q48" s="43"/>
      <c r="R48" s="44"/>
      <c r="S48" s="45"/>
      <c r="T48" s="45"/>
      <c r="U48" s="45"/>
      <c r="V48" s="3"/>
      <c r="W48" s="3"/>
      <c r="X48" s="3"/>
      <c r="Y48" s="3"/>
      <c r="Z48" s="3"/>
    </row>
    <row r="49" spans="1:27" customHeight="1" ht="21">
      <c r="A49" s="46" t="s">
        <v>226</v>
      </c>
      <c r="B49" s="3"/>
      <c r="C49" s="3"/>
      <c r="D49" s="3"/>
      <c r="E49" s="31"/>
      <c r="F49" s="3"/>
      <c r="G49" s="3"/>
      <c r="H49" s="3"/>
      <c r="I49" s="3"/>
      <c r="J49" s="3"/>
      <c r="K49" s="3"/>
      <c r="L49" s="3"/>
      <c r="M49" s="43"/>
      <c r="N49" s="43"/>
      <c r="O49" s="43"/>
      <c r="P49" s="43"/>
      <c r="Q49" s="43"/>
      <c r="R49" s="44"/>
      <c r="S49" s="45"/>
      <c r="T49" s="45"/>
      <c r="U49" s="45"/>
      <c r="V49" s="3"/>
      <c r="W49" s="3"/>
      <c r="X49" s="3"/>
      <c r="Y49" s="3"/>
      <c r="Z49" s="3"/>
    </row>
    <row r="50" spans="1:27" customHeight="1" ht="21">
      <c r="A50" s="303" t="s">
        <v>61</v>
      </c>
      <c r="B50" s="303" t="s">
        <v>62</v>
      </c>
      <c r="C50" s="298" t="s">
        <v>63</v>
      </c>
      <c r="D50" s="298" t="s">
        <v>218</v>
      </c>
      <c r="E50" s="298" t="s">
        <v>219</v>
      </c>
      <c r="F50" s="298" t="s">
        <v>220</v>
      </c>
      <c r="G50" s="298" t="s">
        <v>227</v>
      </c>
      <c r="H50" s="298" t="s">
        <v>209</v>
      </c>
      <c r="I50" s="298" t="s">
        <v>222</v>
      </c>
      <c r="J50" s="298" t="s">
        <v>223</v>
      </c>
      <c r="K50" s="298" t="s">
        <v>75</v>
      </c>
      <c r="L50" s="298" t="s">
        <v>224</v>
      </c>
      <c r="M50" s="298" t="s">
        <v>225</v>
      </c>
      <c r="N50" s="43"/>
      <c r="O50" s="43"/>
      <c r="P50" s="43"/>
      <c r="Q50" s="43"/>
      <c r="R50" s="44"/>
      <c r="S50" s="45"/>
      <c r="T50" s="45"/>
      <c r="U50" s="45"/>
      <c r="V50" s="3"/>
      <c r="W50" s="3"/>
      <c r="X50" s="3"/>
      <c r="Y50" s="3"/>
      <c r="Z50" s="3"/>
    </row>
    <row r="51" spans="1:27" customHeight="1" ht="21">
      <c r="A51" s="299"/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  <c r="N51" s="43"/>
      <c r="O51" s="43"/>
      <c r="P51" s="43"/>
      <c r="Q51" s="43"/>
      <c r="R51" s="44"/>
      <c r="S51" s="45"/>
      <c r="T51" s="45"/>
      <c r="U51" s="45"/>
      <c r="V51" s="3"/>
      <c r="W51" s="3"/>
      <c r="X51" s="3"/>
      <c r="Y51" s="3"/>
      <c r="Z51" s="3"/>
    </row>
    <row r="52" spans="1:27" customHeight="1" ht="21">
      <c r="A52" s="89">
        <v>1</v>
      </c>
      <c r="B52" s="22">
        <v>32</v>
      </c>
      <c r="C52" s="313" t="s">
        <v>71</v>
      </c>
      <c r="D52" s="22">
        <f>AVERAGE('LK yg diisi'!D67:H67)</f>
        <v>12</v>
      </c>
      <c r="E52" s="27">
        <f>STDEV('LK yg diisi'!D67:H67)</f>
        <v>0</v>
      </c>
      <c r="F52" s="88">
        <f>F42</f>
        <v>11.962</v>
      </c>
      <c r="G52" s="88">
        <f>F52-B52</f>
        <v>-20.038</v>
      </c>
      <c r="H52" s="88" t="e">
        <f>Ktps!J67</f>
        <v>#VALUE!</v>
      </c>
      <c r="I52" s="313">
        <v>0</v>
      </c>
      <c r="J52" s="88" t="e">
        <f>ABS(G52)+ABS(H52)</f>
        <v>#VALUE!</v>
      </c>
      <c r="K52" s="313">
        <v>1.5</v>
      </c>
      <c r="L52" s="52" t="str">
        <f>IF(J52&lt;=$K$52,"LULUS","TIDAK")</f>
        <v>LULUS</v>
      </c>
      <c r="M52" s="345">
        <f>(COUNTIF(L52:L53,"LULUS")/((COUNTIF(L52:L53,"LULUS")+COUNTIF(L52:L53,"TIDAK")))*100)</f>
        <v>100</v>
      </c>
      <c r="N52" s="43"/>
      <c r="O52" s="43"/>
      <c r="P52" s="43"/>
      <c r="Q52" s="43"/>
      <c r="R52" s="44"/>
      <c r="S52" s="45"/>
      <c r="T52" s="45"/>
      <c r="U52" s="45"/>
      <c r="V52" s="3"/>
      <c r="W52" s="3"/>
      <c r="X52" s="3"/>
      <c r="Y52" s="3"/>
      <c r="Z52" s="3"/>
    </row>
    <row r="53" spans="1:27" customHeight="1" ht="21">
      <c r="A53" s="89">
        <v>2</v>
      </c>
      <c r="B53" s="22">
        <v>36</v>
      </c>
      <c r="C53" s="299"/>
      <c r="D53" s="22">
        <f>AVERAGE('LK yg diisi'!D72:H72)</f>
        <v>11.4</v>
      </c>
      <c r="E53" s="27">
        <f>STDEV('LK yg diisi'!D72:H72)</f>
        <v>9.7621718894926</v>
      </c>
      <c r="F53" s="88">
        <f>F47</f>
        <v>11.27</v>
      </c>
      <c r="G53" s="88">
        <f>F53-B53</f>
        <v>-24.73</v>
      </c>
      <c r="H53" s="88" t="e">
        <f>Ktps!V57</f>
        <v>#VALUE!</v>
      </c>
      <c r="I53" s="299"/>
      <c r="J53" s="88" t="e">
        <f>ABS(G53)+ABS(H53)</f>
        <v>#VALUE!</v>
      </c>
      <c r="K53" s="299"/>
      <c r="L53" s="52" t="str">
        <f>IF(J53&lt;=$K$52,"LULUS","TIDAK")</f>
        <v>LULUS</v>
      </c>
      <c r="M53" s="299"/>
      <c r="N53" s="43"/>
      <c r="O53" s="43"/>
      <c r="P53" s="43"/>
      <c r="Q53" s="43"/>
      <c r="R53" s="44"/>
      <c r="S53" s="45"/>
      <c r="T53" s="45"/>
      <c r="U53" s="45"/>
      <c r="V53" s="3"/>
      <c r="W53" s="3"/>
      <c r="X53" s="3"/>
      <c r="Y53" s="3"/>
      <c r="Z53" s="3"/>
    </row>
    <row r="54" spans="1:27" customHeight="1" ht="21">
      <c r="A54" s="20"/>
      <c r="B54" s="3"/>
      <c r="C54" s="3"/>
      <c r="D54" s="3"/>
      <c r="E54" s="31"/>
      <c r="F54" s="3"/>
      <c r="G54" s="3"/>
      <c r="H54" s="3"/>
      <c r="I54" s="3"/>
      <c r="J54" s="3"/>
      <c r="K54" s="3"/>
      <c r="L54" s="3"/>
      <c r="M54" s="43"/>
      <c r="N54" s="43"/>
      <c r="O54" s="43"/>
      <c r="P54" s="43"/>
      <c r="Q54" s="43"/>
      <c r="R54" s="44"/>
      <c r="S54" s="45"/>
      <c r="T54" s="45"/>
      <c r="U54" s="45"/>
      <c r="V54" s="3"/>
      <c r="W54" s="3"/>
      <c r="X54" s="3"/>
      <c r="Y54" s="3"/>
      <c r="Z54" s="3"/>
    </row>
    <row r="55" spans="1:27" customHeight="1" ht="21">
      <c r="A55" s="46" t="s">
        <v>78</v>
      </c>
      <c r="B55" s="3"/>
      <c r="C55" s="3"/>
      <c r="D55" s="3"/>
      <c r="E55" s="31"/>
      <c r="F55" s="3"/>
      <c r="G55" s="3"/>
      <c r="H55" s="3"/>
      <c r="I55" s="3"/>
      <c r="J55" s="3"/>
      <c r="K55" s="3"/>
      <c r="L55" s="3"/>
      <c r="M55" s="43"/>
      <c r="N55" s="43"/>
      <c r="O55" s="43"/>
      <c r="P55" s="43"/>
      <c r="Q55" s="43"/>
      <c r="R55" s="44"/>
      <c r="S55" s="45"/>
      <c r="T55" s="45"/>
      <c r="U55" s="45"/>
      <c r="V55" s="3"/>
      <c r="W55" s="3"/>
      <c r="X55" s="3"/>
      <c r="Y55" s="3"/>
      <c r="Z55" s="3"/>
    </row>
    <row r="56" spans="1:27" customHeight="1" ht="21">
      <c r="A56" s="303" t="s">
        <v>61</v>
      </c>
      <c r="B56" s="303" t="s">
        <v>62</v>
      </c>
      <c r="C56" s="298" t="s">
        <v>79</v>
      </c>
      <c r="D56" s="298" t="s">
        <v>75</v>
      </c>
      <c r="E56" s="298" t="s">
        <v>224</v>
      </c>
      <c r="F56" s="298" t="s">
        <v>225</v>
      </c>
      <c r="G56" s="3"/>
      <c r="H56" s="3"/>
      <c r="I56" s="3"/>
      <c r="J56" s="3"/>
      <c r="K56" s="3"/>
      <c r="L56" s="43"/>
      <c r="M56" s="43"/>
      <c r="N56" s="43"/>
      <c r="O56" s="43"/>
      <c r="P56" s="43"/>
      <c r="Q56" s="44"/>
      <c r="R56" s="45"/>
      <c r="S56" s="45"/>
      <c r="T56" s="45"/>
      <c r="U56" s="3"/>
      <c r="V56" s="3"/>
      <c r="W56" s="3"/>
      <c r="X56" s="3"/>
      <c r="Y56" s="3"/>
    </row>
    <row r="57" spans="1:27" customHeight="1" ht="21">
      <c r="A57" s="299"/>
      <c r="B57" s="299"/>
      <c r="C57" s="299"/>
      <c r="D57" s="299"/>
      <c r="E57" s="299"/>
      <c r="F57" s="299"/>
      <c r="G57" s="3"/>
      <c r="H57" s="3"/>
      <c r="I57" s="3"/>
      <c r="J57" s="3"/>
      <c r="K57" s="3"/>
      <c r="L57" s="43"/>
      <c r="M57" s="43"/>
      <c r="N57" s="43"/>
      <c r="O57" s="43"/>
      <c r="P57" s="43"/>
      <c r="Q57" s="44"/>
      <c r="R57" s="45"/>
      <c r="S57" s="45"/>
      <c r="T57" s="45"/>
      <c r="U57" s="3"/>
      <c r="V57" s="3"/>
      <c r="W57" s="3"/>
      <c r="X57" s="3"/>
      <c r="Y57" s="3"/>
    </row>
    <row r="58" spans="1:27" customHeight="1" ht="21">
      <c r="A58" s="89">
        <v>1</v>
      </c>
      <c r="B58" s="22">
        <v>36</v>
      </c>
      <c r="C58" s="22">
        <f>'LK yg diisi'!D82</f>
        <v>21</v>
      </c>
      <c r="D58" s="27">
        <v>38</v>
      </c>
      <c r="E58" s="22" t="str">
        <f>IF(C58&lt;=$D$58,"LULUS","TIDAK")</f>
        <v>LULUS</v>
      </c>
      <c r="F58" s="77">
        <f>(COUNTIF(E58,"LULUS")/((COUNTIF(E58,"LULUS")+COUNTIF(E58,"TIDAK")))*100)</f>
        <v>100</v>
      </c>
      <c r="G58" s="3"/>
      <c r="H58" s="3"/>
      <c r="I58" s="3"/>
      <c r="J58" s="3"/>
      <c r="K58" s="3"/>
      <c r="L58" s="43"/>
      <c r="M58" s="43"/>
      <c r="N58" s="43"/>
      <c r="O58" s="43"/>
      <c r="P58" s="43"/>
      <c r="Q58" s="44"/>
      <c r="R58" s="45"/>
      <c r="S58" s="45"/>
      <c r="T58" s="45"/>
      <c r="U58" s="3"/>
      <c r="V58" s="3"/>
      <c r="W58" s="3"/>
      <c r="X58" s="3"/>
      <c r="Y58" s="3"/>
    </row>
    <row r="59" spans="1:27" customHeight="1" ht="21">
      <c r="A59" s="90"/>
      <c r="B59" s="25"/>
      <c r="C59" s="25"/>
      <c r="D59" s="25"/>
      <c r="E59" s="32"/>
      <c r="F59" s="25"/>
      <c r="G59" s="91"/>
      <c r="H59" s="3"/>
      <c r="I59" s="3"/>
      <c r="J59" s="3"/>
      <c r="K59" s="3"/>
      <c r="L59" s="3"/>
      <c r="M59" s="43"/>
      <c r="N59" s="43"/>
      <c r="O59" s="43"/>
      <c r="P59" s="43"/>
      <c r="Q59" s="43"/>
      <c r="R59" s="44"/>
      <c r="S59" s="45"/>
      <c r="T59" s="45"/>
      <c r="U59" s="45"/>
      <c r="V59" s="3"/>
      <c r="W59" s="3"/>
      <c r="X59" s="3"/>
      <c r="Y59" s="3"/>
      <c r="Z59" s="3"/>
    </row>
    <row r="60" spans="1:27" customHeight="1" ht="21">
      <c r="A60" s="25" t="s">
        <v>84</v>
      </c>
      <c r="B60" s="25"/>
      <c r="C60" s="25"/>
      <c r="D60" s="25"/>
      <c r="E60" s="32"/>
      <c r="F60" s="25"/>
      <c r="G60" s="91"/>
      <c r="H60" s="3"/>
      <c r="I60" s="3"/>
      <c r="J60" s="3"/>
      <c r="K60" s="3"/>
      <c r="L60" s="3"/>
      <c r="M60" s="43"/>
      <c r="N60" s="43"/>
      <c r="O60" s="43"/>
      <c r="P60" s="43"/>
      <c r="Q60" s="43"/>
      <c r="R60" s="44"/>
      <c r="S60" s="45"/>
      <c r="T60" s="45"/>
      <c r="U60" s="45"/>
      <c r="V60" s="3"/>
      <c r="W60" s="3"/>
      <c r="X60" s="3"/>
      <c r="Y60" s="3"/>
      <c r="Z60" s="3"/>
    </row>
    <row r="61" spans="1:27" customHeight="1" ht="21">
      <c r="A61" s="303" t="s">
        <v>61</v>
      </c>
      <c r="B61" s="303" t="s">
        <v>62</v>
      </c>
      <c r="C61" s="298" t="s">
        <v>82</v>
      </c>
      <c r="D61" s="298" t="s">
        <v>75</v>
      </c>
      <c r="E61" s="298" t="s">
        <v>224</v>
      </c>
      <c r="F61" s="298" t="s">
        <v>225</v>
      </c>
      <c r="G61" s="3"/>
      <c r="H61" s="3"/>
      <c r="I61" s="3"/>
      <c r="J61" s="3"/>
      <c r="K61" s="3"/>
      <c r="L61" s="43"/>
      <c r="M61" s="43"/>
      <c r="N61" s="43"/>
      <c r="O61" s="43"/>
      <c r="P61" s="43"/>
      <c r="Q61" s="44"/>
      <c r="R61" s="45"/>
      <c r="S61" s="45"/>
      <c r="T61" s="45"/>
      <c r="U61" s="3"/>
      <c r="V61" s="3"/>
      <c r="W61" s="3"/>
      <c r="X61" s="3"/>
      <c r="Y61" s="3"/>
    </row>
    <row r="62" spans="1:27" customHeight="1" ht="21">
      <c r="A62" s="299"/>
      <c r="B62" s="299"/>
      <c r="C62" s="299"/>
      <c r="D62" s="299"/>
      <c r="E62" s="299"/>
      <c r="F62" s="299"/>
      <c r="G62" s="3"/>
      <c r="H62" s="3"/>
      <c r="I62" s="3"/>
      <c r="J62" s="3"/>
      <c r="K62" s="3"/>
      <c r="L62" s="43"/>
      <c r="M62" s="43"/>
      <c r="N62" s="43"/>
      <c r="O62" s="43"/>
      <c r="P62" s="43"/>
      <c r="Q62" s="44"/>
      <c r="R62" s="45"/>
      <c r="S62" s="45"/>
      <c r="T62" s="45"/>
      <c r="U62" s="3"/>
      <c r="V62" s="3"/>
      <c r="W62" s="3"/>
      <c r="X62" s="3"/>
      <c r="Y62" s="3"/>
    </row>
    <row r="63" spans="1:27" customHeight="1" ht="21">
      <c r="A63" s="89">
        <v>1</v>
      </c>
      <c r="B63" s="22">
        <v>36</v>
      </c>
      <c r="C63" s="22">
        <f>'LK yg diisi'!D86</f>
        <v>21</v>
      </c>
      <c r="D63" s="27">
        <v>40</v>
      </c>
      <c r="E63" s="22" t="str">
        <f>IF(C63&lt;=$D$63,"LULUS","TIDAK")</f>
        <v>LULUS</v>
      </c>
      <c r="F63" s="77">
        <f>(COUNTIF(E63,"LULUS")/((COUNTIF(E63,"LULUS")+COUNTIF(E63,"TIDAK")))*100)</f>
        <v>100</v>
      </c>
      <c r="G63" s="3"/>
      <c r="H63" s="3"/>
      <c r="I63" s="3"/>
      <c r="J63" s="3"/>
      <c r="K63" s="3"/>
      <c r="L63" s="43"/>
      <c r="M63" s="43"/>
      <c r="N63" s="43"/>
      <c r="O63" s="43"/>
      <c r="P63" s="43"/>
      <c r="Q63" s="44"/>
      <c r="R63" s="45"/>
      <c r="S63" s="45"/>
      <c r="T63" s="45"/>
      <c r="U63" s="3"/>
      <c r="V63" s="3"/>
      <c r="W63" s="3"/>
      <c r="X63" s="3"/>
      <c r="Y63" s="3"/>
    </row>
    <row r="64" spans="1:27" customHeight="1" ht="21">
      <c r="A64" s="90"/>
      <c r="B64" s="25"/>
      <c r="C64" s="25"/>
      <c r="D64" s="25"/>
      <c r="E64" s="32"/>
      <c r="F64" s="25"/>
      <c r="G64" s="91"/>
      <c r="H64" s="3"/>
      <c r="I64" s="3"/>
      <c r="J64" s="3"/>
      <c r="K64" s="3"/>
      <c r="L64" s="3"/>
      <c r="M64" s="43"/>
      <c r="N64" s="43"/>
      <c r="O64" s="43"/>
      <c r="P64" s="43"/>
      <c r="Q64" s="43"/>
      <c r="R64" s="44"/>
      <c r="S64" s="45"/>
      <c r="T64" s="45"/>
      <c r="U64" s="45"/>
      <c r="V64" s="3"/>
      <c r="W64" s="3"/>
      <c r="X64" s="3"/>
      <c r="Y64" s="3"/>
      <c r="Z64" s="3"/>
    </row>
    <row r="65" spans="1:27" customHeight="1" ht="21">
      <c r="A65" s="25" t="s">
        <v>87</v>
      </c>
      <c r="B65" s="25"/>
      <c r="C65" s="25"/>
      <c r="D65" s="25"/>
      <c r="E65" s="32"/>
      <c r="F65" s="25"/>
      <c r="G65" s="91"/>
      <c r="H65" s="3"/>
      <c r="I65" s="3"/>
      <c r="J65" s="3"/>
      <c r="K65" s="3"/>
      <c r="L65" s="3"/>
      <c r="M65" s="43"/>
      <c r="N65" s="43"/>
      <c r="O65" s="43"/>
      <c r="P65" s="43"/>
      <c r="Q65" s="43"/>
      <c r="R65" s="44"/>
      <c r="S65" s="45"/>
      <c r="T65" s="45"/>
      <c r="U65" s="45"/>
      <c r="V65" s="3"/>
      <c r="W65" s="3"/>
      <c r="X65" s="3"/>
      <c r="Y65" s="3"/>
      <c r="Z65" s="3"/>
    </row>
    <row r="66" spans="1:27" customHeight="1" ht="21">
      <c r="A66" s="303" t="s">
        <v>61</v>
      </c>
      <c r="B66" s="303" t="s">
        <v>62</v>
      </c>
      <c r="C66" s="298" t="s">
        <v>82</v>
      </c>
      <c r="D66" s="298" t="s">
        <v>75</v>
      </c>
      <c r="E66" s="298" t="s">
        <v>224</v>
      </c>
      <c r="F66" s="298" t="s">
        <v>225</v>
      </c>
      <c r="G66" s="3"/>
      <c r="H66" s="3"/>
      <c r="I66" s="3"/>
      <c r="J66" s="3"/>
      <c r="K66" s="3"/>
      <c r="L66" s="43"/>
      <c r="M66" s="43"/>
      <c r="N66" s="43"/>
      <c r="O66" s="43"/>
      <c r="P66" s="43"/>
      <c r="Q66" s="44"/>
      <c r="R66" s="45"/>
      <c r="S66" s="45"/>
      <c r="T66" s="45"/>
      <c r="U66" s="3"/>
      <c r="V66" s="3"/>
      <c r="W66" s="3"/>
      <c r="X66" s="3"/>
      <c r="Y66" s="3"/>
    </row>
    <row r="67" spans="1:27" customHeight="1" ht="21">
      <c r="A67" s="299"/>
      <c r="B67" s="299"/>
      <c r="C67" s="299"/>
      <c r="D67" s="299"/>
      <c r="E67" s="299"/>
      <c r="F67" s="299"/>
      <c r="G67" s="3"/>
      <c r="H67" s="3"/>
      <c r="I67" s="3"/>
      <c r="J67" s="3"/>
      <c r="K67" s="3"/>
      <c r="L67" s="43"/>
      <c r="M67" s="43"/>
      <c r="N67" s="43"/>
      <c r="O67" s="43"/>
      <c r="P67" s="43"/>
      <c r="Q67" s="44"/>
      <c r="R67" s="45"/>
      <c r="S67" s="45"/>
      <c r="T67" s="45"/>
      <c r="U67" s="3"/>
      <c r="V67" s="3"/>
      <c r="W67" s="3"/>
      <c r="X67" s="3"/>
      <c r="Y67" s="3"/>
    </row>
    <row r="68" spans="1:27" customHeight="1" ht="21">
      <c r="A68" s="89">
        <v>1</v>
      </c>
      <c r="B68" s="22">
        <v>36</v>
      </c>
      <c r="C68" s="22">
        <f>'LK yg diisi'!D90</f>
        <v>21</v>
      </c>
      <c r="D68" s="27">
        <v>0.35</v>
      </c>
      <c r="E68" s="22" t="str">
        <f>IF(C68&lt;=$D$68,"LULUS","TIDAK")</f>
        <v>TIDAK</v>
      </c>
      <c r="F68" s="77">
        <f>(COUNTIF(E68,"LULUS")/((COUNTIF(E68,"LULUS")+COUNTIF(E68,"TIDAK")))*100)</f>
        <v>0</v>
      </c>
      <c r="G68" s="3"/>
      <c r="H68" s="3"/>
      <c r="I68" s="3"/>
      <c r="J68" s="3"/>
      <c r="K68" s="3"/>
      <c r="L68" s="43"/>
      <c r="M68" s="43"/>
      <c r="N68" s="43"/>
      <c r="O68" s="43"/>
      <c r="P68" s="43"/>
      <c r="Q68" s="44"/>
      <c r="R68" s="45"/>
      <c r="S68" s="45"/>
      <c r="T68" s="45"/>
      <c r="U68" s="3"/>
      <c r="V68" s="3"/>
      <c r="W68" s="3"/>
      <c r="X68" s="3"/>
      <c r="Y68" s="3"/>
    </row>
    <row r="69" spans="1:27" customHeight="1" ht="21">
      <c r="A69" s="90"/>
      <c r="B69" s="25"/>
      <c r="C69" s="25"/>
      <c r="D69" s="25"/>
      <c r="E69" s="32"/>
      <c r="F69" s="25"/>
      <c r="G69" s="91"/>
      <c r="H69" s="3"/>
      <c r="I69" s="3"/>
      <c r="J69" s="3"/>
      <c r="K69" s="3"/>
      <c r="L69" s="3"/>
      <c r="M69" s="43"/>
      <c r="N69" s="43"/>
      <c r="O69" s="43"/>
      <c r="P69" s="43"/>
      <c r="Q69" s="43"/>
      <c r="R69" s="44"/>
      <c r="S69" s="45"/>
      <c r="T69" s="45"/>
      <c r="U69" s="45"/>
      <c r="V69" s="3"/>
      <c r="W69" s="3"/>
      <c r="X69" s="3"/>
      <c r="Y69" s="3"/>
      <c r="Z69" s="3"/>
    </row>
    <row r="70" spans="1:27" customHeight="1" ht="21">
      <c r="A70" s="25" t="s">
        <v>91</v>
      </c>
      <c r="B70" s="25"/>
      <c r="C70" s="25"/>
      <c r="D70" s="25"/>
      <c r="E70" s="32"/>
      <c r="F70" s="25"/>
      <c r="G70" s="91"/>
      <c r="H70" s="3"/>
      <c r="I70" s="3"/>
      <c r="J70" s="3"/>
      <c r="K70" s="3"/>
      <c r="L70" s="3"/>
      <c r="M70" s="43"/>
      <c r="N70" s="43"/>
      <c r="O70" s="43"/>
      <c r="P70" s="43"/>
      <c r="Q70" s="43"/>
      <c r="R70" s="44"/>
      <c r="S70" s="45"/>
      <c r="T70" s="45"/>
      <c r="U70" s="45"/>
      <c r="V70" s="3"/>
      <c r="W70" s="3"/>
      <c r="X70" s="3"/>
      <c r="Y70" s="3"/>
      <c r="Z70" s="3"/>
    </row>
    <row r="71" spans="1:27" customHeight="1" ht="21">
      <c r="A71" s="303" t="s">
        <v>61</v>
      </c>
      <c r="B71" s="303" t="s">
        <v>62</v>
      </c>
      <c r="C71" s="298" t="s">
        <v>92</v>
      </c>
      <c r="D71" s="298" t="s">
        <v>75</v>
      </c>
      <c r="E71" s="298" t="s">
        <v>224</v>
      </c>
      <c r="F71" s="298" t="s">
        <v>225</v>
      </c>
      <c r="G71" s="91"/>
      <c r="H71" s="3"/>
      <c r="I71" s="3"/>
      <c r="J71" s="3"/>
      <c r="K71" s="3"/>
      <c r="L71" s="3"/>
      <c r="M71" s="43"/>
      <c r="N71" s="43"/>
      <c r="O71" s="43"/>
      <c r="P71" s="43"/>
      <c r="Q71" s="43"/>
      <c r="R71" s="44"/>
      <c r="S71" s="45"/>
      <c r="T71" s="45"/>
      <c r="U71" s="45"/>
      <c r="V71" s="3"/>
      <c r="W71" s="3"/>
      <c r="X71" s="3"/>
      <c r="Y71" s="3"/>
      <c r="Z71" s="3"/>
    </row>
    <row r="72" spans="1:27" customHeight="1" ht="21">
      <c r="A72" s="299"/>
      <c r="B72" s="299"/>
      <c r="C72" s="299"/>
      <c r="D72" s="299"/>
      <c r="E72" s="299"/>
      <c r="F72" s="299"/>
      <c r="G72" s="91"/>
      <c r="H72" s="3"/>
      <c r="I72" s="3"/>
      <c r="J72" s="3"/>
      <c r="K72" s="3"/>
      <c r="L72" s="3"/>
      <c r="M72" s="43"/>
      <c r="N72" s="43"/>
      <c r="O72" s="43"/>
      <c r="P72" s="43"/>
      <c r="Q72" s="43"/>
      <c r="R72" s="44"/>
      <c r="S72" s="45"/>
      <c r="T72" s="45"/>
      <c r="U72" s="45"/>
      <c r="V72" s="3"/>
      <c r="W72" s="3"/>
      <c r="X72" s="3"/>
      <c r="Y72" s="3"/>
      <c r="Z72" s="3"/>
    </row>
    <row r="73" spans="1:27" customHeight="1" ht="21">
      <c r="A73" s="89">
        <v>1</v>
      </c>
      <c r="B73" s="22">
        <v>36</v>
      </c>
      <c r="C73" s="22">
        <f>AVERAGE('LK yg diisi'!D95:G95)</f>
        <v>57.25</v>
      </c>
      <c r="D73" s="27">
        <v>60</v>
      </c>
      <c r="E73" s="22" t="str">
        <f>IF(C73&lt;=$D$73,"LULUS","TIDAK")</f>
        <v>LULUS</v>
      </c>
      <c r="F73" s="77">
        <f>(COUNTIF(E73,"LULUS")/((COUNTIF(E73,"LULUS")+COUNTIF(E73,"TIDAK")))*100)</f>
        <v>100</v>
      </c>
      <c r="G73" s="91"/>
      <c r="H73" s="3"/>
      <c r="I73" s="3"/>
      <c r="J73" s="3"/>
      <c r="K73" s="3"/>
      <c r="L73" s="3"/>
      <c r="M73" s="43"/>
      <c r="N73" s="43"/>
      <c r="O73" s="43"/>
      <c r="P73" s="43"/>
      <c r="Q73" s="43"/>
      <c r="R73" s="44"/>
      <c r="S73" s="45"/>
      <c r="T73" s="45"/>
      <c r="U73" s="45"/>
      <c r="V73" s="3"/>
      <c r="W73" s="3"/>
      <c r="X73" s="3"/>
      <c r="Y73" s="3"/>
      <c r="Z73" s="3"/>
    </row>
    <row r="74" spans="1:27" customHeight="1" ht="21">
      <c r="A74" s="90"/>
      <c r="B74" s="91"/>
      <c r="C74" s="91"/>
      <c r="D74" s="91"/>
      <c r="E74" s="32"/>
      <c r="F74" s="91"/>
      <c r="G74" s="91"/>
      <c r="H74" s="3"/>
      <c r="I74" s="3"/>
      <c r="J74" s="3"/>
      <c r="K74" s="3"/>
      <c r="L74" s="3"/>
      <c r="M74" s="43"/>
      <c r="N74" s="43"/>
      <c r="O74" s="43"/>
      <c r="P74" s="43"/>
      <c r="Q74" s="43"/>
      <c r="R74" s="44"/>
      <c r="S74" s="45"/>
      <c r="T74" s="45"/>
      <c r="U74" s="45"/>
      <c r="V74" s="3"/>
      <c r="W74" s="3"/>
      <c r="X74" s="3"/>
      <c r="Y74" s="3"/>
      <c r="Z74" s="3"/>
    </row>
    <row r="75" spans="1:27" customHeight="1" ht="21">
      <c r="A75" s="46" t="s">
        <v>228</v>
      </c>
      <c r="B75" s="91"/>
      <c r="C75" s="91"/>
      <c r="D75" s="91"/>
      <c r="E75" s="32"/>
      <c r="F75" s="91"/>
      <c r="G75" s="91"/>
      <c r="H75" s="3"/>
      <c r="I75" s="3"/>
      <c r="J75" s="3"/>
      <c r="K75" s="3"/>
      <c r="L75" s="3"/>
      <c r="M75" s="43"/>
      <c r="N75" s="43"/>
      <c r="O75" s="43"/>
      <c r="P75" s="43"/>
      <c r="Q75" s="43"/>
      <c r="R75" s="44"/>
      <c r="S75" s="45"/>
      <c r="T75" s="45"/>
      <c r="U75" s="45"/>
      <c r="V75" s="3"/>
      <c r="W75" s="3"/>
      <c r="X75" s="3"/>
      <c r="Y75" s="3"/>
      <c r="Z75" s="3"/>
    </row>
    <row r="76" spans="1:27" customHeight="1" ht="21">
      <c r="A76" s="303" t="s">
        <v>61</v>
      </c>
      <c r="B76" s="303" t="s">
        <v>62</v>
      </c>
      <c r="C76" s="298" t="s">
        <v>218</v>
      </c>
      <c r="D76" s="298" t="s">
        <v>219</v>
      </c>
      <c r="E76" s="298" t="s">
        <v>220</v>
      </c>
      <c r="F76" s="298" t="s">
        <v>227</v>
      </c>
      <c r="G76" s="298" t="s">
        <v>209</v>
      </c>
      <c r="H76" s="298" t="s">
        <v>222</v>
      </c>
      <c r="I76" s="298" t="s">
        <v>223</v>
      </c>
      <c r="J76" s="298" t="s">
        <v>229</v>
      </c>
      <c r="K76" s="298" t="s">
        <v>75</v>
      </c>
      <c r="L76" s="298" t="s">
        <v>224</v>
      </c>
      <c r="M76" s="298" t="s">
        <v>225</v>
      </c>
      <c r="N76" s="43"/>
      <c r="O76" s="43"/>
      <c r="P76" s="43"/>
      <c r="Q76" s="43"/>
      <c r="R76" s="44"/>
      <c r="S76" s="45"/>
      <c r="T76" s="45"/>
      <c r="U76" s="45"/>
      <c r="V76" s="3"/>
      <c r="W76" s="3"/>
      <c r="X76" s="3"/>
      <c r="Y76" s="3"/>
      <c r="Z76" s="3"/>
    </row>
    <row r="77" spans="1:27" customHeight="1" ht="21">
      <c r="A77" s="299"/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43"/>
      <c r="O77" s="43"/>
      <c r="P77" s="43"/>
      <c r="Q77" s="43"/>
      <c r="R77" s="44"/>
      <c r="S77" s="45"/>
      <c r="T77" s="45"/>
      <c r="U77" s="45"/>
      <c r="V77" s="3"/>
      <c r="W77" s="3"/>
      <c r="X77" s="3"/>
      <c r="Y77" s="3"/>
      <c r="Z77" s="3"/>
    </row>
    <row r="78" spans="1:27" customHeight="1" ht="21">
      <c r="A78" s="89">
        <v>1</v>
      </c>
      <c r="B78" s="22">
        <v>32</v>
      </c>
      <c r="C78" s="22">
        <f>AVERAGE('LK yg diisi'!D77:F77)</f>
        <v>54.266666666667</v>
      </c>
      <c r="D78" s="27">
        <f>STDEV('LK yg diisi'!D77:F77)</f>
        <v>0.057735026909091</v>
      </c>
      <c r="E78" s="22">
        <f>'Interpolasi dan Regresi'!$Q$45+('Interpolasi dan Regresi'!$P$45*'Olah Data'!C78)</f>
        <v>52.859761904762</v>
      </c>
      <c r="F78" s="22">
        <f>E78-C78</f>
        <v>-1.4069047619048</v>
      </c>
      <c r="G78" s="92" t="e">
        <f>Ktps!J81</f>
        <v>#VALUE!</v>
      </c>
      <c r="H78" s="313">
        <v>0</v>
      </c>
      <c r="I78" s="92" t="e">
        <f>F78+G78</f>
        <v>#VALUE!</v>
      </c>
      <c r="J78" s="321">
        <v>0.1</v>
      </c>
      <c r="K78" s="22">
        <f>IF(F78&lt;&gt;"-",$J$78*C78,"-")</f>
        <v>5.4266666666667</v>
      </c>
      <c r="L78" s="22" t="str">
        <f>IF(F78&lt;&gt;"-",+IF(I78&lt;=K78,"LULUS","TIDAK"),"LULUS")</f>
        <v>LULUS</v>
      </c>
      <c r="M78" s="345">
        <f>(COUNTIF(L78:L79,"LULUS")/((COUNTIF(L78:L79,"LULUS")+COUNTIF(L78:L79,"TIDAK")))*100)</f>
        <v>100</v>
      </c>
      <c r="N78" s="43"/>
      <c r="O78" s="43"/>
      <c r="P78" s="43"/>
      <c r="Q78" s="43"/>
      <c r="R78" s="44"/>
      <c r="S78" s="45"/>
      <c r="T78" s="45"/>
      <c r="U78" s="45"/>
      <c r="V78" s="3"/>
      <c r="W78" s="3"/>
      <c r="X78" s="3"/>
      <c r="Y78" s="3"/>
      <c r="Z78" s="3"/>
    </row>
    <row r="79" spans="1:27" customHeight="1" ht="21">
      <c r="A79" s="89">
        <v>2</v>
      </c>
      <c r="B79" s="22">
        <v>36</v>
      </c>
      <c r="C79" s="22">
        <f>AVERAGE('LK yg diisi'!D78:F78)</f>
        <v>55.7</v>
      </c>
      <c r="D79" s="27">
        <f>STDEV('LK yg diisi'!D78:F78)</f>
        <v>0.099999999995028</v>
      </c>
      <c r="E79" s="22">
        <f>'Interpolasi dan Regresi'!$Q$45+('Interpolasi dan Regresi'!$P$45*'Olah Data'!C79)</f>
        <v>54.351964285714</v>
      </c>
      <c r="F79" s="22">
        <f>E79-C79</f>
        <v>-1.3480357142857</v>
      </c>
      <c r="G79" s="92" t="e">
        <f>Ktps!J94</f>
        <v>#VALUE!</v>
      </c>
      <c r="H79" s="299"/>
      <c r="I79" s="92" t="e">
        <f>F79+G79</f>
        <v>#VALUE!</v>
      </c>
      <c r="J79" s="299"/>
      <c r="K79" s="22">
        <f>IF(F79&lt;&gt;"-",$J$78*C79,"-")</f>
        <v>5.57</v>
      </c>
      <c r="L79" s="22" t="str">
        <f>IF(F79&lt;&gt;"-",+IF(I79&lt;=K79,"LULUS","TIDAK"),"LULUS")</f>
        <v>LULUS</v>
      </c>
      <c r="M79" s="299"/>
      <c r="N79" s="43"/>
      <c r="O79" s="43"/>
      <c r="P79" s="43"/>
      <c r="Q79" s="43"/>
      <c r="R79" s="44"/>
      <c r="S79" s="45"/>
      <c r="T79" s="45"/>
      <c r="U79" s="45"/>
      <c r="V79" s="3"/>
      <c r="W79" s="3"/>
      <c r="X79" s="3"/>
      <c r="Y79" s="3"/>
      <c r="Z79" s="3"/>
    </row>
    <row r="80" spans="1:27" customHeight="1" ht="21">
      <c r="A80" s="90"/>
      <c r="B80" s="91"/>
      <c r="C80" s="91"/>
      <c r="D80" s="91"/>
      <c r="E80" s="32"/>
      <c r="F80" s="32"/>
      <c r="G80" s="91"/>
      <c r="H80" s="3"/>
      <c r="I80" s="3"/>
      <c r="J80" s="3"/>
      <c r="K80" s="3"/>
      <c r="L80" s="3"/>
      <c r="M80" s="43"/>
      <c r="N80" s="43"/>
      <c r="O80" s="43"/>
      <c r="P80" s="43"/>
      <c r="Q80" s="43"/>
      <c r="R80" s="44"/>
      <c r="S80" s="45"/>
      <c r="T80" s="45"/>
      <c r="U80" s="45"/>
      <c r="V80" s="3"/>
      <c r="W80" s="3"/>
      <c r="X80" s="3"/>
      <c r="Y80" s="3"/>
      <c r="Z80" s="3"/>
    </row>
    <row r="81" spans="1:27" customHeight="1" ht="21">
      <c r="A81" s="46" t="s">
        <v>95</v>
      </c>
      <c r="B81" s="91"/>
      <c r="C81" s="91"/>
      <c r="D81" s="91"/>
      <c r="E81" s="32"/>
      <c r="F81" s="91"/>
      <c r="G81" s="91"/>
      <c r="H81" s="3"/>
      <c r="I81" s="3"/>
      <c r="J81" s="3"/>
      <c r="K81" s="3"/>
      <c r="L81" s="3"/>
      <c r="M81" s="43"/>
      <c r="N81" s="43"/>
      <c r="O81" s="43"/>
      <c r="P81" s="43"/>
      <c r="Q81" s="43"/>
      <c r="R81" s="44"/>
      <c r="S81" s="45"/>
      <c r="T81" s="45"/>
      <c r="U81" s="45"/>
      <c r="V81" s="3"/>
      <c r="W81" s="3"/>
      <c r="X81" s="3"/>
      <c r="Y81" s="3"/>
      <c r="Z81" s="3"/>
    </row>
    <row r="82" spans="1:27" customHeight="1" ht="21">
      <c r="A82" s="12" t="s">
        <v>96</v>
      </c>
      <c r="B82" s="91"/>
      <c r="C82" s="91"/>
      <c r="D82" s="91"/>
      <c r="E82" s="32"/>
      <c r="F82" s="91"/>
      <c r="G82" s="91"/>
      <c r="H82" s="3"/>
      <c r="I82" s="3"/>
      <c r="J82" s="3"/>
      <c r="K82" s="3"/>
      <c r="L82" s="3"/>
      <c r="M82" s="43"/>
      <c r="N82" s="43"/>
      <c r="O82" s="43"/>
      <c r="P82" s="43"/>
      <c r="Q82" s="43"/>
      <c r="R82" s="44"/>
      <c r="S82" s="45"/>
      <c r="T82" s="45"/>
      <c r="U82" s="45"/>
      <c r="V82" s="3"/>
      <c r="W82" s="3"/>
      <c r="X82" s="3"/>
      <c r="Y82" s="3"/>
      <c r="Z82" s="3"/>
    </row>
    <row r="83" spans="1:27" customHeight="1" ht="21">
      <c r="A83" s="303" t="s">
        <v>61</v>
      </c>
      <c r="B83" s="303" t="s">
        <v>62</v>
      </c>
      <c r="C83" s="298" t="s">
        <v>230</v>
      </c>
      <c r="D83" s="298" t="s">
        <v>227</v>
      </c>
      <c r="E83" s="298" t="s">
        <v>75</v>
      </c>
      <c r="F83" s="298" t="s">
        <v>224</v>
      </c>
      <c r="G83" s="298" t="s">
        <v>225</v>
      </c>
      <c r="H83" s="91"/>
      <c r="I83" s="3"/>
      <c r="J83" s="3"/>
      <c r="K83" s="3"/>
      <c r="L83" s="3"/>
      <c r="M83" s="3"/>
      <c r="N83" s="43"/>
      <c r="O83" s="43"/>
      <c r="P83" s="43"/>
      <c r="Q83" s="43"/>
      <c r="R83" s="43"/>
      <c r="S83" s="44"/>
      <c r="T83" s="45"/>
      <c r="U83" s="45"/>
      <c r="V83" s="45"/>
      <c r="W83" s="3"/>
      <c r="X83" s="3"/>
      <c r="Y83" s="3"/>
      <c r="Z83" s="3"/>
      <c r="AA83" s="3"/>
    </row>
    <row r="84" spans="1:27" customHeight="1" ht="21">
      <c r="A84" s="299"/>
      <c r="B84" s="299"/>
      <c r="C84" s="299"/>
      <c r="D84" s="299"/>
      <c r="E84" s="299"/>
      <c r="F84" s="299"/>
      <c r="G84" s="299"/>
      <c r="H84" s="91"/>
      <c r="I84" s="3"/>
      <c r="J84" s="3"/>
      <c r="K84" s="3"/>
      <c r="L84" s="3"/>
      <c r="M84" s="3"/>
      <c r="N84" s="43"/>
      <c r="O84" s="43"/>
      <c r="P84" s="43"/>
      <c r="Q84" s="43"/>
      <c r="R84" s="43"/>
      <c r="S84" s="44"/>
      <c r="T84" s="45"/>
      <c r="U84" s="45"/>
      <c r="V84" s="45"/>
      <c r="W84" s="3"/>
      <c r="X84" s="3"/>
      <c r="Y84" s="3"/>
      <c r="Z84" s="3"/>
      <c r="AA84" s="3"/>
    </row>
    <row r="85" spans="1:27" customHeight="1" ht="21">
      <c r="A85" s="89">
        <v>1</v>
      </c>
      <c r="B85" s="52">
        <v>36</v>
      </c>
      <c r="C85" s="93">
        <f>AVERAGE('LK yg diisi'!C101:E101)</f>
        <v>35.983333333333</v>
      </c>
      <c r="D85" s="93">
        <f>C85-B85</f>
        <v>-0.016666666666673</v>
      </c>
      <c r="E85" s="27">
        <v>0.7</v>
      </c>
      <c r="F85" s="22" t="str">
        <f>IF(D85&lt;=$E$85,"LULUS","TIDAK")</f>
        <v>LULUS</v>
      </c>
      <c r="G85" s="77">
        <f>(COUNTIF(F85,"LULUS")/((COUNTIF(F85,"LULUS")+COUNTIF(F85,"TIDAK")))*100)</f>
        <v>100</v>
      </c>
      <c r="H85" s="91"/>
      <c r="I85" s="3"/>
      <c r="J85" s="3"/>
      <c r="K85" s="3"/>
      <c r="L85" s="3"/>
      <c r="M85" s="3"/>
      <c r="N85" s="43"/>
      <c r="O85" s="43"/>
      <c r="P85" s="43"/>
      <c r="Q85" s="43"/>
      <c r="R85" s="43"/>
      <c r="S85" s="44"/>
      <c r="T85" s="45"/>
      <c r="U85" s="45"/>
      <c r="V85" s="45"/>
      <c r="W85" s="3"/>
      <c r="X85" s="3"/>
      <c r="Y85" s="3"/>
      <c r="Z85" s="3"/>
      <c r="AA85" s="3"/>
    </row>
    <row r="86" spans="1:27" customHeight="1" ht="21">
      <c r="A86" s="90"/>
      <c r="B86" s="91"/>
      <c r="C86" s="91"/>
      <c r="D86" s="91"/>
      <c r="E86" s="32"/>
      <c r="F86" s="91"/>
      <c r="G86" s="91"/>
      <c r="H86" s="3"/>
      <c r="I86" s="3"/>
      <c r="J86" s="3"/>
      <c r="K86" s="3"/>
      <c r="L86" s="3"/>
      <c r="M86" s="43"/>
      <c r="N86" s="43"/>
      <c r="O86" s="43"/>
      <c r="P86" s="43"/>
      <c r="Q86" s="43"/>
      <c r="R86" s="44"/>
      <c r="S86" s="45"/>
      <c r="T86" s="45"/>
      <c r="U86" s="45"/>
      <c r="V86" s="3"/>
      <c r="W86" s="3"/>
      <c r="X86" s="3"/>
      <c r="Y86" s="3"/>
      <c r="Z86" s="3"/>
    </row>
    <row r="87" spans="1:27" customHeight="1" ht="21">
      <c r="A87" s="46" t="s">
        <v>99</v>
      </c>
      <c r="B87" s="91"/>
      <c r="C87" s="91"/>
      <c r="D87" s="91"/>
      <c r="E87" s="32"/>
      <c r="F87" s="91"/>
      <c r="G87" s="91"/>
      <c r="H87" s="3"/>
      <c r="I87" s="3"/>
      <c r="J87" s="3"/>
      <c r="K87" s="3"/>
      <c r="L87" s="3"/>
      <c r="M87" s="43"/>
      <c r="N87" s="43"/>
      <c r="O87" s="43"/>
      <c r="P87" s="43"/>
      <c r="Q87" s="43"/>
      <c r="R87" s="44"/>
      <c r="S87" s="45"/>
      <c r="T87" s="45"/>
      <c r="U87" s="45"/>
      <c r="V87" s="3"/>
      <c r="W87" s="3"/>
      <c r="X87" s="3"/>
      <c r="Y87" s="3"/>
      <c r="Z87" s="3"/>
    </row>
    <row r="88" spans="1:27" customHeight="1" ht="21">
      <c r="A88" s="303" t="s">
        <v>61</v>
      </c>
      <c r="B88" s="303" t="s">
        <v>62</v>
      </c>
      <c r="C88" s="298" t="s">
        <v>230</v>
      </c>
      <c r="D88" s="298" t="s">
        <v>227</v>
      </c>
      <c r="E88" s="298" t="s">
        <v>75</v>
      </c>
      <c r="F88" s="298" t="s">
        <v>224</v>
      </c>
      <c r="G88" s="298" t="s">
        <v>225</v>
      </c>
      <c r="H88" s="3"/>
      <c r="I88" s="3"/>
      <c r="J88" s="3"/>
      <c r="K88" s="3"/>
      <c r="L88" s="3"/>
      <c r="M88" s="43"/>
      <c r="N88" s="43"/>
      <c r="O88" s="43"/>
      <c r="P88" s="43"/>
      <c r="Q88" s="43"/>
      <c r="R88" s="44"/>
      <c r="S88" s="45"/>
      <c r="T88" s="45"/>
      <c r="U88" s="45"/>
      <c r="V88" s="3"/>
      <c r="W88" s="3"/>
      <c r="X88" s="3"/>
      <c r="Y88" s="3"/>
      <c r="Z88" s="3"/>
    </row>
    <row r="89" spans="1:27" customHeight="1" ht="21">
      <c r="A89" s="299"/>
      <c r="B89" s="299"/>
      <c r="C89" s="299"/>
      <c r="D89" s="299"/>
      <c r="E89" s="299"/>
      <c r="F89" s="299"/>
      <c r="G89" s="299"/>
      <c r="H89" s="3"/>
      <c r="I89" s="3"/>
      <c r="J89" s="3"/>
      <c r="K89" s="3"/>
      <c r="L89" s="3"/>
      <c r="M89" s="43"/>
      <c r="N89" s="43"/>
      <c r="O89" s="43"/>
      <c r="P89" s="43"/>
      <c r="Q89" s="43"/>
      <c r="R89" s="44"/>
      <c r="S89" s="45"/>
      <c r="T89" s="45"/>
      <c r="U89" s="45"/>
      <c r="V89" s="3"/>
      <c r="W89" s="3"/>
      <c r="X89" s="3"/>
      <c r="Y89" s="3"/>
      <c r="Z89" s="3"/>
    </row>
    <row r="90" spans="1:27" customHeight="1" ht="21">
      <c r="A90" s="89">
        <v>1</v>
      </c>
      <c r="B90" s="52">
        <v>36</v>
      </c>
      <c r="C90" s="93">
        <f>AVERAGE('LK yg diisi'!D106:F106)</f>
        <v>35.996666666667</v>
      </c>
      <c r="D90" s="93">
        <f>C90-B90</f>
        <v>-0.0033333333333303</v>
      </c>
      <c r="E90" s="27">
        <v>0.3</v>
      </c>
      <c r="F90" s="22" t="str">
        <f>IF(D90&lt;=$E$90,"LULUS","TIDAK")</f>
        <v>LULUS</v>
      </c>
      <c r="G90" s="77">
        <f>(COUNTIF(F90,"LULUS")/((COUNTIF(F90,"LULUS")+COUNTIF(F90,"TIDAK")))*100)</f>
        <v>100</v>
      </c>
      <c r="H90" s="3"/>
      <c r="I90" s="3"/>
      <c r="J90" s="3"/>
      <c r="K90" s="3"/>
      <c r="L90" s="3"/>
      <c r="M90" s="43"/>
      <c r="N90" s="43"/>
      <c r="O90" s="43"/>
      <c r="P90" s="43"/>
      <c r="Q90" s="43"/>
      <c r="R90" s="44"/>
      <c r="S90" s="45"/>
      <c r="T90" s="45"/>
      <c r="U90" s="45"/>
      <c r="V90" s="3"/>
      <c r="W90" s="3"/>
      <c r="X90" s="3"/>
      <c r="Y90" s="3"/>
      <c r="Z90" s="3"/>
    </row>
    <row r="91" spans="1:27" customHeight="1" ht="21">
      <c r="A91" s="90"/>
      <c r="B91" s="91"/>
      <c r="C91" s="91"/>
      <c r="D91" s="91"/>
      <c r="E91" s="32"/>
      <c r="F91" s="91"/>
      <c r="G91" s="91"/>
      <c r="H91" s="3"/>
      <c r="I91" s="3"/>
      <c r="J91" s="3"/>
      <c r="K91" s="3"/>
      <c r="L91" s="3"/>
      <c r="M91" s="43"/>
      <c r="N91" s="43"/>
      <c r="O91" s="43"/>
      <c r="P91" s="43"/>
      <c r="Q91" s="43"/>
      <c r="R91" s="44"/>
      <c r="S91" s="45"/>
      <c r="T91" s="45"/>
      <c r="U91" s="45"/>
      <c r="V91" s="3"/>
      <c r="W91" s="3"/>
      <c r="X91" s="3"/>
      <c r="Y91" s="3"/>
      <c r="Z91" s="3"/>
    </row>
    <row r="92" spans="1:27" customHeight="1" ht="15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7" customHeight="1" ht="18.75">
      <c r="A93" s="54" t="s">
        <v>102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7" customHeight="1" ht="15.75">
      <c r="A94" s="52" t="s">
        <v>40</v>
      </c>
      <c r="B94" s="52" t="s">
        <v>8</v>
      </c>
      <c r="C94" s="52" t="s">
        <v>212</v>
      </c>
      <c r="D94" s="52" t="s">
        <v>231</v>
      </c>
      <c r="E94" s="52" t="s">
        <v>212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customHeight="1" ht="15.75">
      <c r="A95" s="52">
        <v>1</v>
      </c>
      <c r="B95" s="52" t="s">
        <v>232</v>
      </c>
      <c r="C95" s="52">
        <f>IF(M38&lt;70,0,100)</f>
        <v>100</v>
      </c>
      <c r="D95" s="313">
        <f>SUM(C95:C103)</f>
        <v>800</v>
      </c>
      <c r="E95" s="342">
        <f>IF((D95)&lt;500,25,50)</f>
        <v>50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customHeight="1" ht="15.75">
      <c r="A96" s="52">
        <v>2</v>
      </c>
      <c r="B96" s="52" t="s">
        <v>233</v>
      </c>
      <c r="C96" s="52">
        <f>IF(M52&lt;70,0,100)</f>
        <v>100</v>
      </c>
      <c r="D96" s="314"/>
      <c r="E96" s="31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customHeight="1" ht="15.75">
      <c r="A97" s="52">
        <v>3</v>
      </c>
      <c r="B97" s="52" t="s">
        <v>234</v>
      </c>
      <c r="C97" s="52">
        <f>IF(F58&lt;70,0,100)</f>
        <v>100</v>
      </c>
      <c r="D97" s="314"/>
      <c r="E97" s="31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customHeight="1" ht="15.75">
      <c r="A98" s="52">
        <v>5</v>
      </c>
      <c r="B98" s="52" t="s">
        <v>235</v>
      </c>
      <c r="C98" s="52">
        <f>IF(F63&lt;70,0,100)</f>
        <v>100</v>
      </c>
      <c r="D98" s="314"/>
      <c r="E98" s="31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customHeight="1" ht="15.75">
      <c r="A99" s="52">
        <v>6</v>
      </c>
      <c r="B99" s="52" t="s">
        <v>236</v>
      </c>
      <c r="C99" s="52">
        <f>IF(F68&lt;70,0,100)</f>
        <v>0</v>
      </c>
      <c r="D99" s="314"/>
      <c r="E99" s="31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customHeight="1" ht="15.75">
      <c r="A100" s="52">
        <v>7</v>
      </c>
      <c r="B100" s="52" t="s">
        <v>237</v>
      </c>
      <c r="C100" s="52">
        <f>IF(F73&lt;70,0,100)</f>
        <v>100</v>
      </c>
      <c r="D100" s="314"/>
      <c r="E100" s="31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customHeight="1" ht="15.75">
      <c r="A101" s="52">
        <v>8</v>
      </c>
      <c r="B101" s="52" t="s">
        <v>238</v>
      </c>
      <c r="C101" s="52">
        <f>IF(M78&lt;70,0,100)</f>
        <v>100</v>
      </c>
      <c r="D101" s="314"/>
      <c r="E101" s="31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customHeight="1" ht="15.75">
      <c r="A102" s="52">
        <v>9</v>
      </c>
      <c r="B102" s="52" t="s">
        <v>239</v>
      </c>
      <c r="C102" s="52">
        <f>IF(G85&lt;70,0,100)</f>
        <v>100</v>
      </c>
      <c r="D102" s="314"/>
      <c r="E102" s="31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customHeight="1" ht="15.75">
      <c r="A103" s="52">
        <v>10</v>
      </c>
      <c r="B103" s="52" t="s">
        <v>240</v>
      </c>
      <c r="C103" s="52">
        <f>IF(G90&lt;70,0,100)</f>
        <v>100</v>
      </c>
      <c r="D103" s="299"/>
      <c r="E103" s="299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customHeight="1" ht="15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customHeight="1" ht="15.75">
      <c r="A105" s="54" t="s">
        <v>241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customHeight="1" ht="15.75">
      <c r="A106" s="22" t="s">
        <v>40</v>
      </c>
      <c r="B106" s="22" t="s">
        <v>8</v>
      </c>
      <c r="C106" s="52" t="s">
        <v>212</v>
      </c>
      <c r="D106" s="52" t="s">
        <v>242</v>
      </c>
      <c r="E106" s="346" t="s">
        <v>213</v>
      </c>
      <c r="F106" s="30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customHeight="1" ht="15.75">
      <c r="A107" s="22">
        <v>1</v>
      </c>
      <c r="B107" s="27" t="s">
        <v>243</v>
      </c>
      <c r="C107" s="22">
        <f>E17</f>
        <v>10</v>
      </c>
      <c r="D107" s="313">
        <f>SUM(C107:C109)</f>
        <v>100</v>
      </c>
      <c r="E107" s="347" t="str">
        <f>IF((D107)&gt;=90,"Laik Pakai","")</f>
        <v>Laik Pakai</v>
      </c>
      <c r="F107" s="348" t="str">
        <f>IF((D107)&lt;90,"Tidak Laik Pakai","")</f>
        <v/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customHeight="1" ht="15.75">
      <c r="A108" s="22">
        <v>2</v>
      </c>
      <c r="B108" s="27" t="s">
        <v>244</v>
      </c>
      <c r="C108" s="22">
        <f>K28</f>
        <v>40</v>
      </c>
      <c r="D108" s="314"/>
      <c r="E108" s="314"/>
      <c r="F108" s="31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customHeight="1" ht="15.75">
      <c r="A109" s="22">
        <v>3</v>
      </c>
      <c r="B109" s="27" t="s">
        <v>245</v>
      </c>
      <c r="C109" s="22">
        <f>E95</f>
        <v>50</v>
      </c>
      <c r="D109" s="299"/>
      <c r="E109" s="299"/>
      <c r="F109" s="29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customHeight="1" ht="15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customHeight="1" ht="15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customHeight="1" ht="15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customHeight="1" ht="15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customHeight="1" ht="15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customHeight="1" ht="15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customHeight="1" ht="15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customHeight="1" ht="15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customHeight="1" ht="15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customHeight="1" ht="15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customHeight="1" ht="15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customHeight="1" ht="15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customHeight="1" ht="15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customHeight="1" ht="15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customHeight="1" ht="15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customHeight="1" ht="15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customHeight="1" ht="15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customHeight="1" ht="15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customHeight="1" ht="15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customHeight="1" ht="15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customHeight="1" ht="15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customHeight="1" ht="15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customHeight="1" ht="15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customHeight="1" ht="15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customHeight="1" ht="15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customHeight="1" ht="15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customHeight="1" ht="15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customHeight="1" ht="15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customHeight="1" ht="15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customHeight="1" ht="15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customHeight="1" ht="15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customHeight="1" ht="15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customHeight="1" ht="15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customHeight="1" ht="15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customHeight="1" ht="15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customHeight="1" ht="15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customHeight="1" ht="15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customHeight="1" ht="15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customHeight="1" ht="15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customHeight="1" ht="15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customHeight="1" ht="15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customHeight="1" ht="15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customHeight="1" ht="15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customHeight="1" ht="15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customHeight="1" ht="15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customHeight="1" ht="15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customHeight="1" ht="15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customHeight="1" ht="15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customHeight="1" ht="15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customHeight="1" ht="15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customHeight="1" ht="15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customHeight="1" ht="15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customHeight="1" ht="15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customHeight="1" ht="15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customHeight="1" ht="15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customHeight="1" ht="15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customHeight="1" ht="15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customHeight="1" ht="15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customHeight="1" ht="15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customHeight="1" ht="15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customHeight="1" ht="15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customHeight="1" ht="15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customHeight="1" ht="15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customHeight="1" ht="15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customHeight="1" ht="15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customHeight="1" ht="15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customHeight="1" ht="15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customHeight="1" ht="15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customHeight="1" ht="15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customHeight="1" ht="15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customHeight="1" ht="15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customHeight="1" ht="15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customHeight="1" ht="15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customHeight="1" ht="15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customHeight="1" ht="15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customHeight="1" ht="15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customHeight="1" ht="15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customHeight="1" ht="15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customHeight="1" ht="15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customHeight="1" ht="15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customHeight="1" ht="15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customHeight="1" ht="15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customHeight="1" ht="15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customHeight="1" ht="15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customHeight="1" ht="15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customHeight="1" ht="15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customHeight="1" ht="15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customHeight="1" ht="15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customHeight="1" ht="15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customHeight="1" ht="15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customHeight="1" ht="15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customHeight="1" ht="15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customHeight="1" ht="15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customHeight="1" ht="15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customHeight="1" ht="15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customHeight="1" ht="15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customHeight="1" ht="15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customHeight="1" ht="15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customHeight="1" ht="15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customHeight="1" ht="15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customHeight="1" ht="15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customHeight="1" ht="15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customHeight="1" ht="15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customHeight="1" ht="15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customHeight="1" ht="15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customHeight="1" ht="15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customHeight="1" ht="15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customHeight="1" ht="15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customHeight="1" ht="15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customHeight="1" ht="15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customHeight="1" ht="15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customHeight="1" ht="15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customHeight="1" ht="15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customHeight="1" ht="15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customHeight="1" ht="15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customHeight="1" ht="15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customHeight="1" ht="15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customHeight="1" ht="15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customHeight="1" ht="15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customHeight="1" ht="15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customHeight="1" ht="15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customHeight="1" ht="15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customHeight="1" ht="15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customHeight="1" ht="15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customHeight="1" ht="15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customHeight="1" ht="15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customHeight="1" ht="15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customHeight="1" ht="15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customHeight="1" ht="15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customHeight="1" ht="15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customHeight="1" ht="15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customHeight="1" ht="15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customHeight="1" ht="15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customHeight="1" ht="15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customHeight="1" ht="15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customHeight="1" ht="15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customHeight="1" ht="15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customHeight="1" ht="15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customHeight="1" ht="15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customHeight="1" ht="15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customHeight="1" ht="15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customHeight="1" ht="15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customHeight="1" ht="15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customHeight="1" ht="15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customHeight="1" ht="15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customHeight="1" ht="15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customHeight="1" ht="15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customHeight="1" ht="15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customHeight="1" ht="15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customHeight="1" ht="15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customHeight="1" ht="15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customHeight="1" ht="15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customHeight="1" ht="15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customHeight="1" ht="15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customHeight="1" ht="15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customHeight="1" ht="15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customHeight="1" ht="15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customHeight="1" ht="15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customHeight="1" ht="15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customHeight="1" ht="15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customHeight="1" ht="15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customHeight="1" ht="15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customHeight="1" ht="15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customHeight="1" ht="15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customHeight="1" ht="15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customHeight="1" ht="15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customHeight="1" ht="15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customHeight="1" ht="15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customHeight="1" ht="15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customHeight="1" ht="15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customHeight="1" ht="15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customHeight="1" ht="15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customHeight="1" ht="15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customHeight="1" ht="15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customHeight="1" ht="15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customHeight="1" ht="15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customHeight="1" ht="15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customHeight="1" ht="15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customHeight="1" ht="15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customHeight="1" ht="15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customHeight="1" ht="15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customHeight="1" ht="15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customHeight="1" ht="15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customHeight="1" ht="15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customHeight="1" ht="15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customHeight="1" ht="15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customHeight="1" ht="15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customHeight="1" ht="15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customHeight="1" ht="15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customHeight="1" ht="15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customHeight="1" ht="15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customHeight="1" ht="15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customHeight="1" ht="15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customHeight="1" ht="15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customHeight="1" ht="15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customHeight="1" ht="15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customHeight="1" ht="15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customHeight="1" ht="15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customHeight="1" ht="15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customHeight="1" ht="15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customHeight="1" ht="15.75"/>
    <row r="311" spans="1:27" customHeight="1" ht="15.75"/>
    <row r="312" spans="1:27" customHeight="1" ht="15.75"/>
    <row r="313" spans="1:27" customHeight="1" ht="15.75"/>
    <row r="314" spans="1:27" customHeight="1" ht="15.75"/>
    <row r="315" spans="1:27" customHeight="1" ht="15.75"/>
    <row r="316" spans="1:27" customHeight="1" ht="15.75"/>
    <row r="317" spans="1:27" customHeight="1" ht="15.75"/>
    <row r="318" spans="1:27" customHeight="1" ht="15.75"/>
    <row r="319" spans="1:27" customHeight="1" ht="15.75"/>
    <row r="320" spans="1:27" customHeight="1" ht="15.75"/>
    <row r="321" spans="1:27" customHeight="1" ht="15.75"/>
    <row r="322" spans="1:27" customHeight="1" ht="15.75"/>
    <row r="323" spans="1:27" customHeight="1" ht="15.75"/>
    <row r="324" spans="1:27" customHeight="1" ht="15.75"/>
    <row r="325" spans="1:27" customHeight="1" ht="15.75"/>
    <row r="326" spans="1:27" customHeight="1" ht="15.75"/>
    <row r="327" spans="1:27" customHeight="1" ht="15.75"/>
    <row r="328" spans="1:27" customHeight="1" ht="15.75"/>
    <row r="329" spans="1:27" customHeight="1" ht="15.75"/>
    <row r="330" spans="1:27" customHeight="1" ht="15.75"/>
    <row r="331" spans="1:27" customHeight="1" ht="15.75"/>
    <row r="332" spans="1:27" customHeight="1" ht="15.75"/>
    <row r="333" spans="1:27" customHeight="1" ht="15.75"/>
    <row r="334" spans="1:27" customHeight="1" ht="15.75"/>
    <row r="335" spans="1:27" customHeight="1" ht="15.75"/>
    <row r="336" spans="1:27" customHeight="1" ht="15.75"/>
    <row r="337" spans="1:27" customHeight="1" ht="15.75"/>
    <row r="338" spans="1:27" customHeight="1" ht="15.75"/>
    <row r="339" spans="1:27" customHeight="1" ht="15.75"/>
    <row r="340" spans="1:27" customHeight="1" ht="15.75"/>
    <row r="341" spans="1:27" customHeight="1" ht="15.75"/>
    <row r="342" spans="1:27" customHeight="1" ht="15.75"/>
    <row r="343" spans="1:27" customHeight="1" ht="15.75"/>
    <row r="344" spans="1:27" customHeight="1" ht="15.75"/>
    <row r="345" spans="1:27" customHeight="1" ht="15.75"/>
    <row r="346" spans="1:27" customHeight="1" ht="15.75"/>
    <row r="347" spans="1:27" customHeight="1" ht="15.75"/>
    <row r="348" spans="1:27" customHeight="1" ht="15.75"/>
    <row r="349" spans="1:27" customHeight="1" ht="15.75"/>
    <row r="350" spans="1:27" customHeight="1" ht="15.75"/>
    <row r="351" spans="1:27" customHeight="1" ht="15.75"/>
    <row r="352" spans="1:27" customHeight="1" ht="15.75"/>
    <row r="353" spans="1:27" customHeight="1" ht="15.75"/>
    <row r="354" spans="1:27" customHeight="1" ht="15.75"/>
    <row r="355" spans="1:27" customHeight="1" ht="15.75"/>
    <row r="356" spans="1:27" customHeight="1" ht="15.75"/>
    <row r="357" spans="1:27" customHeight="1" ht="15.75"/>
    <row r="358" spans="1:27" customHeight="1" ht="15.75"/>
    <row r="359" spans="1:27" customHeight="1" ht="15.75"/>
    <row r="360" spans="1:27" customHeight="1" ht="15.75"/>
    <row r="361" spans="1:27" customHeight="1" ht="15.75"/>
    <row r="362" spans="1:27" customHeight="1" ht="15.75"/>
    <row r="363" spans="1:27" customHeight="1" ht="15.75"/>
    <row r="364" spans="1:27" customHeight="1" ht="15.75"/>
    <row r="365" spans="1:27" customHeight="1" ht="15.75"/>
    <row r="366" spans="1:27" customHeight="1" ht="15.75"/>
    <row r="367" spans="1:27" customHeight="1" ht="15.75"/>
    <row r="368" spans="1:27" customHeight="1" ht="15.75"/>
    <row r="369" spans="1:27" customHeight="1" ht="15.75"/>
    <row r="370" spans="1:27" customHeight="1" ht="15.75"/>
    <row r="371" spans="1:27" customHeight="1" ht="15.75"/>
    <row r="372" spans="1:27" customHeight="1" ht="15.75"/>
    <row r="373" spans="1:27" customHeight="1" ht="15.75"/>
    <row r="374" spans="1:27" customHeight="1" ht="15.75"/>
    <row r="375" spans="1:27" customHeight="1" ht="15.75"/>
    <row r="376" spans="1:27" customHeight="1" ht="15.75"/>
    <row r="377" spans="1:27" customHeight="1" ht="15.75"/>
    <row r="378" spans="1:27" customHeight="1" ht="15.75"/>
    <row r="379" spans="1:27" customHeight="1" ht="15.75"/>
    <row r="380" spans="1:27" customHeight="1" ht="15.75"/>
    <row r="381" spans="1:27" customHeight="1" ht="15.75"/>
    <row r="382" spans="1:27" customHeight="1" ht="15.75"/>
    <row r="383" spans="1:27" customHeight="1" ht="15.75"/>
    <row r="384" spans="1:27" customHeight="1" ht="15.75"/>
    <row r="385" spans="1:27" customHeight="1" ht="15.75"/>
    <row r="386" spans="1:27" customHeight="1" ht="15.75"/>
    <row r="387" spans="1:27" customHeight="1" ht="15.75"/>
    <row r="388" spans="1:27" customHeight="1" ht="15.75"/>
    <row r="389" spans="1:27" customHeight="1" ht="15.75"/>
    <row r="390" spans="1:27" customHeight="1" ht="15.75"/>
    <row r="391" spans="1:27" customHeight="1" ht="15.75"/>
    <row r="392" spans="1:27" customHeight="1" ht="15.75"/>
    <row r="393" spans="1:27" customHeight="1" ht="15.75"/>
    <row r="394" spans="1:27" customHeight="1" ht="15.75"/>
    <row r="395" spans="1:27" customHeight="1" ht="15.75"/>
    <row r="396" spans="1:27" customHeight="1" ht="15.75"/>
    <row r="397" spans="1:27" customHeight="1" ht="15.75"/>
    <row r="398" spans="1:27" customHeight="1" ht="15.75"/>
    <row r="399" spans="1:27" customHeight="1" ht="15.75"/>
    <row r="400" spans="1:27" customHeight="1" ht="15.75"/>
    <row r="401" spans="1:27" customHeight="1" ht="15.75"/>
    <row r="402" spans="1:27" customHeight="1" ht="15.75"/>
    <row r="403" spans="1:27" customHeight="1" ht="15.75"/>
    <row r="404" spans="1:27" customHeight="1" ht="15.75"/>
    <row r="405" spans="1:27" customHeight="1" ht="15.75"/>
    <row r="406" spans="1:27" customHeight="1" ht="15.75"/>
    <row r="407" spans="1:27" customHeight="1" ht="15.75"/>
    <row r="408" spans="1:27" customHeight="1" ht="15.75"/>
    <row r="409" spans="1:27" customHeight="1" ht="15.75"/>
    <row r="410" spans="1:27" customHeight="1" ht="15.75"/>
    <row r="411" spans="1:27" customHeight="1" ht="15.75"/>
    <row r="412" spans="1:27" customHeight="1" ht="15.75"/>
    <row r="413" spans="1:27" customHeight="1" ht="15.75"/>
    <row r="414" spans="1:27" customHeight="1" ht="15.75"/>
    <row r="415" spans="1:27" customHeight="1" ht="15.75"/>
    <row r="416" spans="1:27" customHeight="1" ht="15.75"/>
    <row r="417" spans="1:27" customHeight="1" ht="15.75"/>
    <row r="418" spans="1:27" customHeight="1" ht="15.75"/>
    <row r="419" spans="1:27" customHeight="1" ht="15.75"/>
    <row r="420" spans="1:27" customHeight="1" ht="15.75"/>
    <row r="421" spans="1:27" customHeight="1" ht="15.75"/>
    <row r="422" spans="1:27" customHeight="1" ht="15.75"/>
    <row r="423" spans="1:27" customHeight="1" ht="15.75"/>
    <row r="424" spans="1:27" customHeight="1" ht="15.75"/>
    <row r="425" spans="1:27" customHeight="1" ht="15.75"/>
    <row r="426" spans="1:27" customHeight="1" ht="15.75"/>
    <row r="427" spans="1:27" customHeight="1" ht="15.75"/>
    <row r="428" spans="1:27" customHeight="1" ht="15.75"/>
    <row r="429" spans="1:27" customHeight="1" ht="15.75"/>
    <row r="430" spans="1:27" customHeight="1" ht="15.75"/>
    <row r="431" spans="1:27" customHeight="1" ht="15.75"/>
    <row r="432" spans="1:27" customHeight="1" ht="15.75"/>
    <row r="433" spans="1:27" customHeight="1" ht="15.75"/>
    <row r="434" spans="1:27" customHeight="1" ht="15.75"/>
    <row r="435" spans="1:27" customHeight="1" ht="15.75"/>
    <row r="436" spans="1:27" customHeight="1" ht="15.75"/>
    <row r="437" spans="1:27" customHeight="1" ht="15.75"/>
    <row r="438" spans="1:27" customHeight="1" ht="15.75"/>
    <row r="439" spans="1:27" customHeight="1" ht="15.75"/>
    <row r="440" spans="1:27" customHeight="1" ht="15.75"/>
    <row r="441" spans="1:27" customHeight="1" ht="15.75"/>
    <row r="442" spans="1:27" customHeight="1" ht="15.75"/>
    <row r="443" spans="1:27" customHeight="1" ht="15.75"/>
    <row r="444" spans="1:27" customHeight="1" ht="15.75"/>
    <row r="445" spans="1:27" customHeight="1" ht="15.75"/>
    <row r="446" spans="1:27" customHeight="1" ht="15.75"/>
    <row r="447" spans="1:27" customHeight="1" ht="15.75"/>
    <row r="448" spans="1:27" customHeight="1" ht="15.75"/>
    <row r="449" spans="1:27" customHeight="1" ht="15.75"/>
    <row r="450" spans="1:27" customHeight="1" ht="15.75"/>
    <row r="451" spans="1:27" customHeight="1" ht="15.75"/>
    <row r="452" spans="1:27" customHeight="1" ht="15.75"/>
    <row r="453" spans="1:27" customHeight="1" ht="15.75"/>
    <row r="454" spans="1:27" customHeight="1" ht="15.75"/>
    <row r="455" spans="1:27" customHeight="1" ht="15.75"/>
    <row r="456" spans="1:27" customHeight="1" ht="15.75"/>
    <row r="457" spans="1:27" customHeight="1" ht="15.75"/>
    <row r="458" spans="1:27" customHeight="1" ht="15.75"/>
    <row r="459" spans="1:27" customHeight="1" ht="15.75"/>
    <row r="460" spans="1:27" customHeight="1" ht="15.75"/>
    <row r="461" spans="1:27" customHeight="1" ht="15.75"/>
    <row r="462" spans="1:27" customHeight="1" ht="15.75"/>
    <row r="463" spans="1:27" customHeight="1" ht="15.75"/>
    <row r="464" spans="1:27" customHeight="1" ht="15.75"/>
    <row r="465" spans="1:27" customHeight="1" ht="15.75"/>
    <row r="466" spans="1:27" customHeight="1" ht="15.75"/>
    <row r="467" spans="1:27" customHeight="1" ht="15.75"/>
    <row r="468" spans="1:27" customHeight="1" ht="15.75"/>
    <row r="469" spans="1:27" customHeight="1" ht="15.75"/>
    <row r="470" spans="1:27" customHeight="1" ht="15.75"/>
    <row r="471" spans="1:27" customHeight="1" ht="15.75"/>
    <row r="472" spans="1:27" customHeight="1" ht="15.75"/>
    <row r="473" spans="1:27" customHeight="1" ht="15.75"/>
    <row r="474" spans="1:27" customHeight="1" ht="15.75"/>
    <row r="475" spans="1:27" customHeight="1" ht="15.75"/>
    <row r="476" spans="1:27" customHeight="1" ht="15.75"/>
    <row r="477" spans="1:27" customHeight="1" ht="15.75"/>
    <row r="478" spans="1:27" customHeight="1" ht="15.75"/>
    <row r="479" spans="1:27" customHeight="1" ht="15.75"/>
    <row r="480" spans="1:27" customHeight="1" ht="15.75"/>
    <row r="481" spans="1:27" customHeight="1" ht="15.75"/>
    <row r="482" spans="1:27" customHeight="1" ht="15.75"/>
    <row r="483" spans="1:27" customHeight="1" ht="15.75"/>
    <row r="484" spans="1:27" customHeight="1" ht="15.75"/>
    <row r="485" spans="1:27" customHeight="1" ht="15.75"/>
    <row r="486" spans="1:27" customHeight="1" ht="15.75"/>
    <row r="487" spans="1:27" customHeight="1" ht="15.75"/>
    <row r="488" spans="1:27" customHeight="1" ht="15.75"/>
    <row r="489" spans="1:27" customHeight="1" ht="15.75"/>
    <row r="490" spans="1:27" customHeight="1" ht="15.75"/>
    <row r="491" spans="1:27" customHeight="1" ht="15.75"/>
    <row r="492" spans="1:27" customHeight="1" ht="15.75"/>
    <row r="493" spans="1:27" customHeight="1" ht="15.75"/>
    <row r="494" spans="1:27" customHeight="1" ht="15.75"/>
    <row r="495" spans="1:27" customHeight="1" ht="15.75"/>
    <row r="496" spans="1:27" customHeight="1" ht="15.75"/>
    <row r="497" spans="1:27" customHeight="1" ht="15.75"/>
    <row r="498" spans="1:27" customHeight="1" ht="15.75"/>
    <row r="499" spans="1:27" customHeight="1" ht="15.75"/>
    <row r="500" spans="1:27" customHeight="1" ht="15.75"/>
    <row r="501" spans="1:27" customHeight="1" ht="15.75"/>
    <row r="502" spans="1:27" customHeight="1" ht="15.75"/>
    <row r="503" spans="1:27" customHeight="1" ht="15.75"/>
    <row r="504" spans="1:27" customHeight="1" ht="15.75"/>
    <row r="505" spans="1:27" customHeight="1" ht="15.75"/>
    <row r="506" spans="1:27" customHeight="1" ht="15.75"/>
    <row r="507" spans="1:27" customHeight="1" ht="15.75"/>
    <row r="508" spans="1:27" customHeight="1" ht="15.75"/>
    <row r="509" spans="1:27" customHeight="1" ht="15.75"/>
    <row r="510" spans="1:27" customHeight="1" ht="15.75"/>
    <row r="511" spans="1:27" customHeight="1" ht="15.75"/>
    <row r="512" spans="1:27" customHeight="1" ht="15.75"/>
    <row r="513" spans="1:27" customHeight="1" ht="15.75"/>
    <row r="514" spans="1:27" customHeight="1" ht="15.75"/>
    <row r="515" spans="1:27" customHeight="1" ht="15.75"/>
    <row r="516" spans="1:27" customHeight="1" ht="15.75"/>
    <row r="517" spans="1:27" customHeight="1" ht="15.75"/>
    <row r="518" spans="1:27" customHeight="1" ht="15.75"/>
    <row r="519" spans="1:27" customHeight="1" ht="15.75"/>
    <row r="520" spans="1:27" customHeight="1" ht="15.75"/>
    <row r="521" spans="1:27" customHeight="1" ht="15.75"/>
    <row r="522" spans="1:27" customHeight="1" ht="15.75"/>
    <row r="523" spans="1:27" customHeight="1" ht="15.75"/>
    <row r="524" spans="1:27" customHeight="1" ht="15.75"/>
    <row r="525" spans="1:27" customHeight="1" ht="15.75"/>
    <row r="526" spans="1:27" customHeight="1" ht="15.75"/>
    <row r="527" spans="1:27" customHeight="1" ht="15.75"/>
    <row r="528" spans="1:27" customHeight="1" ht="15.75"/>
    <row r="529" spans="1:27" customHeight="1" ht="15.75"/>
    <row r="530" spans="1:27" customHeight="1" ht="15.75"/>
    <row r="531" spans="1:27" customHeight="1" ht="15.75"/>
    <row r="532" spans="1:27" customHeight="1" ht="15.75"/>
    <row r="533" spans="1:27" customHeight="1" ht="15.75"/>
    <row r="534" spans="1:27" customHeight="1" ht="15.75"/>
    <row r="535" spans="1:27" customHeight="1" ht="15.75"/>
    <row r="536" spans="1:27" customHeight="1" ht="15.75"/>
    <row r="537" spans="1:27" customHeight="1" ht="15.75"/>
    <row r="538" spans="1:27" customHeight="1" ht="15.75"/>
    <row r="539" spans="1:27" customHeight="1" ht="15.75"/>
    <row r="540" spans="1:27" customHeight="1" ht="15.75"/>
    <row r="541" spans="1:27" customHeight="1" ht="15.75"/>
    <row r="542" spans="1:27" customHeight="1" ht="15.75"/>
    <row r="543" spans="1:27" customHeight="1" ht="15.75"/>
    <row r="544" spans="1:27" customHeight="1" ht="15.75"/>
    <row r="545" spans="1:27" customHeight="1" ht="15.75"/>
    <row r="546" spans="1:27" customHeight="1" ht="15.75"/>
    <row r="547" spans="1:27" customHeight="1" ht="15.75"/>
    <row r="548" spans="1:27" customHeight="1" ht="15.75"/>
    <row r="549" spans="1:27" customHeight="1" ht="15.75"/>
    <row r="550" spans="1:27" customHeight="1" ht="15.75"/>
    <row r="551" spans="1:27" customHeight="1" ht="15.75"/>
    <row r="552" spans="1:27" customHeight="1" ht="15.75"/>
    <row r="553" spans="1:27" customHeight="1" ht="15.75"/>
    <row r="554" spans="1:27" customHeight="1" ht="15.75"/>
    <row r="555" spans="1:27" customHeight="1" ht="15.75"/>
    <row r="556" spans="1:27" customHeight="1" ht="15.75"/>
    <row r="557" spans="1:27" customHeight="1" ht="15.75"/>
    <row r="558" spans="1:27" customHeight="1" ht="15.75"/>
    <row r="559" spans="1:27" customHeight="1" ht="15.75"/>
    <row r="560" spans="1:27" customHeight="1" ht="15.75"/>
    <row r="561" spans="1:27" customHeight="1" ht="15.75"/>
    <row r="562" spans="1:27" customHeight="1" ht="15.75"/>
    <row r="563" spans="1:27" customHeight="1" ht="15.75"/>
    <row r="564" spans="1:27" customHeight="1" ht="15.75"/>
    <row r="565" spans="1:27" customHeight="1" ht="15.75"/>
    <row r="566" spans="1:27" customHeight="1" ht="15.75"/>
    <row r="567" spans="1:27" customHeight="1" ht="15.75"/>
    <row r="568" spans="1:27" customHeight="1" ht="15.75"/>
    <row r="569" spans="1:27" customHeight="1" ht="15.75"/>
    <row r="570" spans="1:27" customHeight="1" ht="15.75"/>
    <row r="571" spans="1:27" customHeight="1" ht="15.75"/>
    <row r="572" spans="1:27" customHeight="1" ht="15.75"/>
    <row r="573" spans="1:27" customHeight="1" ht="15.75"/>
    <row r="574" spans="1:27" customHeight="1" ht="15.75"/>
    <row r="575" spans="1:27" customHeight="1" ht="15.75"/>
    <row r="576" spans="1:27" customHeight="1" ht="15.75"/>
    <row r="577" spans="1:27" customHeight="1" ht="15.75"/>
    <row r="578" spans="1:27" customHeight="1" ht="15.75"/>
    <row r="579" spans="1:27" customHeight="1" ht="15.75"/>
    <row r="580" spans="1:27" customHeight="1" ht="15.75"/>
    <row r="581" spans="1:27" customHeight="1" ht="15.75"/>
    <row r="582" spans="1:27" customHeight="1" ht="15.75"/>
    <row r="583" spans="1:27" customHeight="1" ht="15.75"/>
    <row r="584" spans="1:27" customHeight="1" ht="15.75"/>
    <row r="585" spans="1:27" customHeight="1" ht="15.75"/>
    <row r="586" spans="1:27" customHeight="1" ht="15.75"/>
    <row r="587" spans="1:27" customHeight="1" ht="15.75"/>
    <row r="588" spans="1:27" customHeight="1" ht="15.75"/>
    <row r="589" spans="1:27" customHeight="1" ht="15.75"/>
    <row r="590" spans="1:27" customHeight="1" ht="15.75"/>
    <row r="591" spans="1:27" customHeight="1" ht="15.75"/>
    <row r="592" spans="1:27" customHeight="1" ht="15.75"/>
    <row r="593" spans="1:27" customHeight="1" ht="15.75"/>
    <row r="594" spans="1:27" customHeight="1" ht="15.75"/>
    <row r="595" spans="1:27" customHeight="1" ht="15.75"/>
    <row r="596" spans="1:27" customHeight="1" ht="15.75"/>
    <row r="597" spans="1:27" customHeight="1" ht="15.75"/>
    <row r="598" spans="1:27" customHeight="1" ht="15.75"/>
    <row r="599" spans="1:27" customHeight="1" ht="15.75"/>
    <row r="600" spans="1:27" customHeight="1" ht="15.75"/>
    <row r="601" spans="1:27" customHeight="1" ht="15.75"/>
    <row r="602" spans="1:27" customHeight="1" ht="15.75"/>
    <row r="603" spans="1:27" customHeight="1" ht="15.75"/>
    <row r="604" spans="1:27" customHeight="1" ht="15.75"/>
    <row r="605" spans="1:27" customHeight="1" ht="15.75"/>
    <row r="606" spans="1:27" customHeight="1" ht="15.75"/>
    <row r="607" spans="1:27" customHeight="1" ht="15.75"/>
    <row r="608" spans="1:27" customHeight="1" ht="15.75"/>
    <row r="609" spans="1:27" customHeight="1" ht="15.75"/>
    <row r="610" spans="1:27" customHeight="1" ht="15.75"/>
    <row r="611" spans="1:27" customHeight="1" ht="15.75"/>
    <row r="612" spans="1:27" customHeight="1" ht="15.75"/>
    <row r="613" spans="1:27" customHeight="1" ht="15.75"/>
    <row r="614" spans="1:27" customHeight="1" ht="15.75"/>
    <row r="615" spans="1:27" customHeight="1" ht="15.75"/>
    <row r="616" spans="1:27" customHeight="1" ht="15.75"/>
    <row r="617" spans="1:27" customHeight="1" ht="15.75"/>
    <row r="618" spans="1:27" customHeight="1" ht="15.75"/>
    <row r="619" spans="1:27" customHeight="1" ht="15.75"/>
    <row r="620" spans="1:27" customHeight="1" ht="15.75"/>
    <row r="621" spans="1:27" customHeight="1" ht="15.75"/>
    <row r="622" spans="1:27" customHeight="1" ht="15.75"/>
    <row r="623" spans="1:27" customHeight="1" ht="15.75"/>
    <row r="624" spans="1:27" customHeight="1" ht="15.75"/>
    <row r="625" spans="1:27" customHeight="1" ht="15.75"/>
    <row r="626" spans="1:27" customHeight="1" ht="15.75"/>
    <row r="627" spans="1:27" customHeight="1" ht="15.75"/>
    <row r="628" spans="1:27" customHeight="1" ht="15.75"/>
    <row r="629" spans="1:27" customHeight="1" ht="15.75"/>
    <row r="630" spans="1:27" customHeight="1" ht="15.75"/>
    <row r="631" spans="1:27" customHeight="1" ht="15.75"/>
    <row r="632" spans="1:27" customHeight="1" ht="15.75"/>
    <row r="633" spans="1:27" customHeight="1" ht="15.75"/>
    <row r="634" spans="1:27" customHeight="1" ht="15.75"/>
    <row r="635" spans="1:27" customHeight="1" ht="15.75"/>
    <row r="636" spans="1:27" customHeight="1" ht="15.75"/>
    <row r="637" spans="1:27" customHeight="1" ht="15.75"/>
    <row r="638" spans="1:27" customHeight="1" ht="15.75"/>
    <row r="639" spans="1:27" customHeight="1" ht="15.75"/>
    <row r="640" spans="1:27" customHeight="1" ht="15.75"/>
    <row r="641" spans="1:27" customHeight="1" ht="15.75"/>
    <row r="642" spans="1:27" customHeight="1" ht="15.75"/>
    <row r="643" spans="1:27" customHeight="1" ht="15.75"/>
    <row r="644" spans="1:27" customHeight="1" ht="15.75"/>
    <row r="645" spans="1:27" customHeight="1" ht="15.75"/>
    <row r="646" spans="1:27" customHeight="1" ht="15.75"/>
    <row r="647" spans="1:27" customHeight="1" ht="15.75"/>
    <row r="648" spans="1:27" customHeight="1" ht="15.75"/>
    <row r="649" spans="1:27" customHeight="1" ht="15.75"/>
    <row r="650" spans="1:27" customHeight="1" ht="15.75"/>
    <row r="651" spans="1:27" customHeight="1" ht="15.75"/>
    <row r="652" spans="1:27" customHeight="1" ht="15.75"/>
    <row r="653" spans="1:27" customHeight="1" ht="15.75"/>
    <row r="654" spans="1:27" customHeight="1" ht="15.75"/>
    <row r="655" spans="1:27" customHeight="1" ht="15.75"/>
    <row r="656" spans="1:27" customHeight="1" ht="15.75"/>
    <row r="657" spans="1:27" customHeight="1" ht="15.75"/>
    <row r="658" spans="1:27" customHeight="1" ht="15.75"/>
    <row r="659" spans="1:27" customHeight="1" ht="15.75"/>
    <row r="660" spans="1:27" customHeight="1" ht="15.75"/>
    <row r="661" spans="1:27" customHeight="1" ht="15.75"/>
    <row r="662" spans="1:27" customHeight="1" ht="15.75"/>
    <row r="663" spans="1:27" customHeight="1" ht="15.75"/>
    <row r="664" spans="1:27" customHeight="1" ht="15.75"/>
    <row r="665" spans="1:27" customHeight="1" ht="15.75"/>
    <row r="666" spans="1:27" customHeight="1" ht="15.75"/>
    <row r="667" spans="1:27" customHeight="1" ht="15.75"/>
    <row r="668" spans="1:27" customHeight="1" ht="15.75"/>
    <row r="669" spans="1:27" customHeight="1" ht="15.75"/>
    <row r="670" spans="1:27" customHeight="1" ht="15.75"/>
    <row r="671" spans="1:27" customHeight="1" ht="15.75"/>
    <row r="672" spans="1:27" customHeight="1" ht="15.75"/>
    <row r="673" spans="1:27" customHeight="1" ht="15.75"/>
    <row r="674" spans="1:27" customHeight="1" ht="15.75"/>
    <row r="675" spans="1:27" customHeight="1" ht="15.75"/>
    <row r="676" spans="1:27" customHeight="1" ht="15.75"/>
    <row r="677" spans="1:27" customHeight="1" ht="15.75"/>
    <row r="678" spans="1:27" customHeight="1" ht="15.75"/>
    <row r="679" spans="1:27" customHeight="1" ht="15.75"/>
    <row r="680" spans="1:27" customHeight="1" ht="15.75"/>
    <row r="681" spans="1:27" customHeight="1" ht="15.75"/>
    <row r="682" spans="1:27" customHeight="1" ht="15.75"/>
    <row r="683" spans="1:27" customHeight="1" ht="15.75"/>
    <row r="684" spans="1:27" customHeight="1" ht="15.75"/>
    <row r="685" spans="1:27" customHeight="1" ht="15.75"/>
    <row r="686" spans="1:27" customHeight="1" ht="15.75"/>
    <row r="687" spans="1:27" customHeight="1" ht="15.75"/>
    <row r="688" spans="1:27" customHeight="1" ht="15.75"/>
    <row r="689" spans="1:27" customHeight="1" ht="15.75"/>
    <row r="690" spans="1:27" customHeight="1" ht="15.75"/>
    <row r="691" spans="1:27" customHeight="1" ht="15.75"/>
    <row r="692" spans="1:27" customHeight="1" ht="15.75"/>
    <row r="693" spans="1:27" customHeight="1" ht="15.75"/>
    <row r="694" spans="1:27" customHeight="1" ht="15.75"/>
    <row r="695" spans="1:27" customHeight="1" ht="15.75"/>
    <row r="696" spans="1:27" customHeight="1" ht="15.75"/>
    <row r="697" spans="1:27" customHeight="1" ht="15.75"/>
    <row r="698" spans="1:27" customHeight="1" ht="15.75"/>
    <row r="699" spans="1:27" customHeight="1" ht="15.75"/>
    <row r="700" spans="1:27" customHeight="1" ht="15.75"/>
    <row r="701" spans="1:27" customHeight="1" ht="15.75"/>
    <row r="702" spans="1:27" customHeight="1" ht="15.75"/>
    <row r="703" spans="1:27" customHeight="1" ht="15.75"/>
    <row r="704" spans="1:27" customHeight="1" ht="15.75"/>
    <row r="705" spans="1:27" customHeight="1" ht="15.75"/>
    <row r="706" spans="1:27" customHeight="1" ht="15.75"/>
    <row r="707" spans="1:27" customHeight="1" ht="15.75"/>
    <row r="708" spans="1:27" customHeight="1" ht="15.75"/>
    <row r="709" spans="1:27" customHeight="1" ht="15.75"/>
    <row r="710" spans="1:27" customHeight="1" ht="15.75"/>
    <row r="711" spans="1:27" customHeight="1" ht="15.75"/>
    <row r="712" spans="1:27" customHeight="1" ht="15.75"/>
    <row r="713" spans="1:27" customHeight="1" ht="15.75"/>
    <row r="714" spans="1:27" customHeight="1" ht="15.75"/>
    <row r="715" spans="1:27" customHeight="1" ht="15.75"/>
    <row r="716" spans="1:27" customHeight="1" ht="15.75"/>
    <row r="717" spans="1:27" customHeight="1" ht="15.75"/>
    <row r="718" spans="1:27" customHeight="1" ht="15.75"/>
    <row r="719" spans="1:27" customHeight="1" ht="15.75"/>
    <row r="720" spans="1:27" customHeight="1" ht="15.75"/>
    <row r="721" spans="1:27" customHeight="1" ht="15.75"/>
    <row r="722" spans="1:27" customHeight="1" ht="15.75"/>
    <row r="723" spans="1:27" customHeight="1" ht="15.75"/>
    <row r="724" spans="1:27" customHeight="1" ht="15.75"/>
    <row r="725" spans="1:27" customHeight="1" ht="15.75"/>
    <row r="726" spans="1:27" customHeight="1" ht="15.75"/>
    <row r="727" spans="1:27" customHeight="1" ht="15.75"/>
    <row r="728" spans="1:27" customHeight="1" ht="15.75"/>
    <row r="729" spans="1:27" customHeight="1" ht="15.75"/>
    <row r="730" spans="1:27" customHeight="1" ht="15.75"/>
    <row r="731" spans="1:27" customHeight="1" ht="15.75"/>
    <row r="732" spans="1:27" customHeight="1" ht="15.75"/>
    <row r="733" spans="1:27" customHeight="1" ht="15.75"/>
    <row r="734" spans="1:27" customHeight="1" ht="15.75"/>
    <row r="735" spans="1:27" customHeight="1" ht="15.75"/>
    <row r="736" spans="1:27" customHeight="1" ht="15.75"/>
    <row r="737" spans="1:27" customHeight="1" ht="15.75"/>
    <row r="738" spans="1:27" customHeight="1" ht="15.75"/>
    <row r="739" spans="1:27" customHeight="1" ht="15.75"/>
    <row r="740" spans="1:27" customHeight="1" ht="15.75"/>
    <row r="741" spans="1:27" customHeight="1" ht="15.75"/>
    <row r="742" spans="1:27" customHeight="1" ht="15.75"/>
    <row r="743" spans="1:27" customHeight="1" ht="15.75"/>
    <row r="744" spans="1:27" customHeight="1" ht="15.75"/>
    <row r="745" spans="1:27" customHeight="1" ht="15.75"/>
    <row r="746" spans="1:27" customHeight="1" ht="15.75"/>
    <row r="747" spans="1:27" customHeight="1" ht="15.75"/>
    <row r="748" spans="1:27" customHeight="1" ht="15.75"/>
    <row r="749" spans="1:27" customHeight="1" ht="15.75"/>
    <row r="750" spans="1:27" customHeight="1" ht="15.75"/>
    <row r="751" spans="1:27" customHeight="1" ht="15.75"/>
    <row r="752" spans="1:27" customHeight="1" ht="15.75"/>
    <row r="753" spans="1:27" customHeight="1" ht="15.75"/>
    <row r="754" spans="1:27" customHeight="1" ht="15.75"/>
    <row r="755" spans="1:27" customHeight="1" ht="15.75"/>
    <row r="756" spans="1:27" customHeight="1" ht="15.75"/>
    <row r="757" spans="1:27" customHeight="1" ht="15.75"/>
    <row r="758" spans="1:27" customHeight="1" ht="15.75"/>
    <row r="759" spans="1:27" customHeight="1" ht="15.75"/>
    <row r="760" spans="1:27" customHeight="1" ht="15.75"/>
    <row r="761" spans="1:27" customHeight="1" ht="15.75"/>
    <row r="762" spans="1:27" customHeight="1" ht="15.75"/>
    <row r="763" spans="1:27" customHeight="1" ht="15.75"/>
    <row r="764" spans="1:27" customHeight="1" ht="15.75"/>
    <row r="765" spans="1:27" customHeight="1" ht="15.75"/>
    <row r="766" spans="1:27" customHeight="1" ht="15.75"/>
    <row r="767" spans="1:27" customHeight="1" ht="15.75"/>
    <row r="768" spans="1:27" customHeight="1" ht="15.75"/>
    <row r="769" spans="1:27" customHeight="1" ht="15.75"/>
    <row r="770" spans="1:27" customHeight="1" ht="15.75"/>
    <row r="771" spans="1:27" customHeight="1" ht="15.75"/>
    <row r="772" spans="1:27" customHeight="1" ht="15.75"/>
    <row r="773" spans="1:27" customHeight="1" ht="15.75"/>
    <row r="774" spans="1:27" customHeight="1" ht="15.75"/>
    <row r="775" spans="1:27" customHeight="1" ht="15.75"/>
    <row r="776" spans="1:27" customHeight="1" ht="15.75"/>
    <row r="777" spans="1:27" customHeight="1" ht="15.75"/>
    <row r="778" spans="1:27" customHeight="1" ht="15.75"/>
    <row r="779" spans="1:27" customHeight="1" ht="15.75"/>
    <row r="780" spans="1:27" customHeight="1" ht="15.75"/>
    <row r="781" spans="1:27" customHeight="1" ht="15.75"/>
    <row r="782" spans="1:27" customHeight="1" ht="15.75"/>
    <row r="783" spans="1:27" customHeight="1" ht="15.75"/>
    <row r="784" spans="1:27" customHeight="1" ht="15.75"/>
    <row r="785" spans="1:27" customHeight="1" ht="15.75"/>
    <row r="786" spans="1:27" customHeight="1" ht="15.75"/>
    <row r="787" spans="1:27" customHeight="1" ht="15.75"/>
    <row r="788" spans="1:27" customHeight="1" ht="15.75"/>
    <row r="789" spans="1:27" customHeight="1" ht="15.75"/>
    <row r="790" spans="1:27" customHeight="1" ht="15.75"/>
    <row r="791" spans="1:27" customHeight="1" ht="15.75"/>
    <row r="792" spans="1:27" customHeight="1" ht="15.75"/>
    <row r="793" spans="1:27" customHeight="1" ht="15.75"/>
    <row r="794" spans="1:27" customHeight="1" ht="15.75"/>
    <row r="795" spans="1:27" customHeight="1" ht="15.75"/>
    <row r="796" spans="1:27" customHeight="1" ht="15.75"/>
    <row r="797" spans="1:27" customHeight="1" ht="15.75"/>
    <row r="798" spans="1:27" customHeight="1" ht="15.75"/>
    <row r="799" spans="1:27" customHeight="1" ht="15.75"/>
    <row r="800" spans="1:27" customHeight="1" ht="15.75"/>
    <row r="801" spans="1:27" customHeight="1" ht="15.75"/>
    <row r="802" spans="1:27" customHeight="1" ht="15.75"/>
    <row r="803" spans="1:27" customHeight="1" ht="15.75"/>
    <row r="804" spans="1:27" customHeight="1" ht="15.75"/>
    <row r="805" spans="1:27" customHeight="1" ht="15.75"/>
    <row r="806" spans="1:27" customHeight="1" ht="15.75"/>
    <row r="807" spans="1:27" customHeight="1" ht="15.75"/>
    <row r="808" spans="1:27" customHeight="1" ht="15.75"/>
    <row r="809" spans="1:27" customHeight="1" ht="15.75"/>
    <row r="810" spans="1:27" customHeight="1" ht="15.75"/>
    <row r="811" spans="1:27" customHeight="1" ht="15.75"/>
    <row r="812" spans="1:27" customHeight="1" ht="15.75"/>
    <row r="813" spans="1:27" customHeight="1" ht="15.75"/>
    <row r="814" spans="1:27" customHeight="1" ht="15.75"/>
    <row r="815" spans="1:27" customHeight="1" ht="15.75"/>
    <row r="816" spans="1:27" customHeight="1" ht="15.75"/>
    <row r="817" spans="1:27" customHeight="1" ht="15.75"/>
    <row r="818" spans="1:27" customHeight="1" ht="15.75"/>
    <row r="819" spans="1:27" customHeight="1" ht="15.75"/>
    <row r="820" spans="1:27" customHeight="1" ht="15.75"/>
    <row r="821" spans="1:27" customHeight="1" ht="15.75"/>
    <row r="822" spans="1:27" customHeight="1" ht="15.75"/>
    <row r="823" spans="1:27" customHeight="1" ht="15.75"/>
    <row r="824" spans="1:27" customHeight="1" ht="15.75"/>
    <row r="825" spans="1:27" customHeight="1" ht="15.75"/>
    <row r="826" spans="1:27" customHeight="1" ht="15.75"/>
    <row r="827" spans="1:27" customHeight="1" ht="15.75"/>
    <row r="828" spans="1:27" customHeight="1" ht="15.75"/>
    <row r="829" spans="1:27" customHeight="1" ht="15.75"/>
    <row r="830" spans="1:27" customHeight="1" ht="15.75"/>
    <row r="831" spans="1:27" customHeight="1" ht="15.75"/>
    <row r="832" spans="1:27" customHeight="1" ht="15.75"/>
    <row r="833" spans="1:27" customHeight="1" ht="15.75"/>
    <row r="834" spans="1:27" customHeight="1" ht="15.75"/>
    <row r="835" spans="1:27" customHeight="1" ht="15.75"/>
    <row r="836" spans="1:27" customHeight="1" ht="15.75"/>
    <row r="837" spans="1:27" customHeight="1" ht="15.75"/>
    <row r="838" spans="1:27" customHeight="1" ht="15.75"/>
    <row r="839" spans="1:27" customHeight="1" ht="15.75"/>
    <row r="840" spans="1:27" customHeight="1" ht="15.75"/>
    <row r="841" spans="1:27" customHeight="1" ht="15.75"/>
    <row r="842" spans="1:27" customHeight="1" ht="15.75"/>
    <row r="843" spans="1:27" customHeight="1" ht="15.75"/>
    <row r="844" spans="1:27" customHeight="1" ht="15.75"/>
    <row r="845" spans="1:27" customHeight="1" ht="15.75"/>
    <row r="846" spans="1:27" customHeight="1" ht="15.75"/>
    <row r="847" spans="1:27" customHeight="1" ht="15.75"/>
    <row r="848" spans="1:27" customHeight="1" ht="15.75"/>
    <row r="849" spans="1:27" customHeight="1" ht="15.75"/>
    <row r="850" spans="1:27" customHeight="1" ht="15.75"/>
    <row r="851" spans="1:27" customHeight="1" ht="15.75"/>
    <row r="852" spans="1:27" customHeight="1" ht="15.75"/>
    <row r="853" spans="1:27" customHeight="1" ht="15.75"/>
    <row r="854" spans="1:27" customHeight="1" ht="15.75"/>
    <row r="855" spans="1:27" customHeight="1" ht="15.75"/>
    <row r="856" spans="1:27" customHeight="1" ht="15.75"/>
    <row r="857" spans="1:27" customHeight="1" ht="15.75"/>
    <row r="858" spans="1:27" customHeight="1" ht="15.75"/>
    <row r="859" spans="1:27" customHeight="1" ht="15.75"/>
    <row r="860" spans="1:27" customHeight="1" ht="15.75"/>
    <row r="861" spans="1:27" customHeight="1" ht="15.75"/>
    <row r="862" spans="1:27" customHeight="1" ht="15.75"/>
    <row r="863" spans="1:27" customHeight="1" ht="15.75"/>
    <row r="864" spans="1:27" customHeight="1" ht="15.75"/>
    <row r="865" spans="1:27" customHeight="1" ht="15.75"/>
    <row r="866" spans="1:27" customHeight="1" ht="15.75"/>
    <row r="867" spans="1:27" customHeight="1" ht="15.75"/>
    <row r="868" spans="1:27" customHeight="1" ht="15.75"/>
    <row r="869" spans="1:27" customHeight="1" ht="15.75"/>
    <row r="870" spans="1:27" customHeight="1" ht="15.75"/>
    <row r="871" spans="1:27" customHeight="1" ht="15.75"/>
    <row r="872" spans="1:27" customHeight="1" ht="15.75"/>
    <row r="873" spans="1:27" customHeight="1" ht="15.75"/>
    <row r="874" spans="1:27" customHeight="1" ht="15.75"/>
    <row r="875" spans="1:27" customHeight="1" ht="15.75"/>
    <row r="876" spans="1:27" customHeight="1" ht="15.75"/>
    <row r="877" spans="1:27" customHeight="1" ht="15.75"/>
    <row r="878" spans="1:27" customHeight="1" ht="15.75"/>
    <row r="879" spans="1:27" customHeight="1" ht="15.75"/>
    <row r="880" spans="1:27" customHeight="1" ht="15.75"/>
    <row r="881" spans="1:27" customHeight="1" ht="15.75"/>
    <row r="882" spans="1:27" customHeight="1" ht="15.75"/>
    <row r="883" spans="1:27" customHeight="1" ht="15.75"/>
    <row r="884" spans="1:27" customHeight="1" ht="15.75"/>
    <row r="885" spans="1:27" customHeight="1" ht="15.75"/>
    <row r="886" spans="1:27" customHeight="1" ht="15.75"/>
    <row r="887" spans="1:27" customHeight="1" ht="15.75"/>
    <row r="888" spans="1:27" customHeight="1" ht="15.75"/>
    <row r="889" spans="1:27" customHeight="1" ht="15.75"/>
    <row r="890" spans="1:27" customHeight="1" ht="15.75"/>
    <row r="891" spans="1:27" customHeight="1" ht="15.75"/>
    <row r="892" spans="1:27" customHeight="1" ht="15.75"/>
    <row r="893" spans="1:27" customHeight="1" ht="15.75"/>
    <row r="894" spans="1:27" customHeight="1" ht="15.75"/>
    <row r="895" spans="1:27" customHeight="1" ht="15.75"/>
    <row r="896" spans="1:27" customHeight="1" ht="15.75"/>
    <row r="897" spans="1:27" customHeight="1" ht="15.75"/>
    <row r="898" spans="1:27" customHeight="1" ht="15.75"/>
    <row r="899" spans="1:27" customHeight="1" ht="15.75"/>
    <row r="900" spans="1:27" customHeight="1" ht="15.75"/>
    <row r="901" spans="1:27" customHeight="1" ht="15.75"/>
    <row r="902" spans="1:27" customHeight="1" ht="15.75"/>
    <row r="903" spans="1:27" customHeight="1" ht="15.75"/>
    <row r="904" spans="1:27" customHeight="1" ht="15.75"/>
    <row r="905" spans="1:27" customHeight="1" ht="15.75"/>
    <row r="906" spans="1:27" customHeight="1" ht="15.75"/>
    <row r="907" spans="1:27" customHeight="1" ht="15.75"/>
    <row r="908" spans="1:27" customHeight="1" ht="15.75"/>
    <row r="909" spans="1:27" customHeight="1" ht="15.75"/>
    <row r="910" spans="1:27" customHeight="1" ht="15.75"/>
    <row r="911" spans="1:27" customHeight="1" ht="15.75"/>
    <row r="912" spans="1:27" customHeight="1" ht="15.75"/>
    <row r="913" spans="1:27" customHeight="1" ht="15.75"/>
    <row r="914" spans="1:27" customHeight="1" ht="15.75"/>
    <row r="915" spans="1:27" customHeight="1" ht="15.75"/>
    <row r="916" spans="1:27" customHeight="1" ht="15.75"/>
    <row r="917" spans="1:27" customHeight="1" ht="15.75"/>
    <row r="918" spans="1:27" customHeight="1" ht="15.75"/>
    <row r="919" spans="1:27" customHeight="1" ht="15.75"/>
    <row r="920" spans="1:27" customHeight="1" ht="15.75"/>
    <row r="921" spans="1:27" customHeight="1" ht="15.75"/>
    <row r="922" spans="1:27" customHeight="1" ht="15.75"/>
    <row r="923" spans="1:27" customHeight="1" ht="15.75"/>
    <row r="924" spans="1:27" customHeight="1" ht="15.75"/>
    <row r="925" spans="1:27" customHeight="1" ht="15.75"/>
    <row r="926" spans="1:27" customHeight="1" ht="15.75"/>
    <row r="927" spans="1:27" customHeight="1" ht="15.75"/>
    <row r="928" spans="1:27" customHeight="1" ht="15.75"/>
    <row r="929" spans="1:27" customHeight="1" ht="15.75"/>
    <row r="930" spans="1:27" customHeight="1" ht="15.75"/>
    <row r="931" spans="1:27" customHeight="1" ht="15.75"/>
    <row r="932" spans="1:27" customHeight="1" ht="15.75"/>
    <row r="933" spans="1:27" customHeight="1" ht="15.75"/>
    <row r="934" spans="1:27" customHeight="1" ht="15.75"/>
    <row r="935" spans="1:27" customHeight="1" ht="15.75"/>
    <row r="936" spans="1:27" customHeight="1" ht="15.75"/>
    <row r="937" spans="1:27" customHeight="1" ht="15.75"/>
    <row r="938" spans="1:27" customHeight="1" ht="15.75"/>
    <row r="939" spans="1:27" customHeight="1" ht="15.75"/>
    <row r="940" spans="1:27" customHeight="1" ht="15.75"/>
    <row r="941" spans="1:27" customHeight="1" ht="15.75"/>
    <row r="942" spans="1:27" customHeight="1" ht="15.75"/>
    <row r="943" spans="1:27" customHeight="1" ht="15.75"/>
    <row r="944" spans="1:27" customHeight="1" ht="15.75"/>
    <row r="945" spans="1:27" customHeight="1" ht="15.75"/>
    <row r="946" spans="1:27" customHeight="1" ht="15.75"/>
    <row r="947" spans="1:27" customHeight="1" ht="15.75"/>
    <row r="948" spans="1:27" customHeight="1" ht="15.75"/>
    <row r="949" spans="1:27" customHeight="1" ht="15.75"/>
    <row r="950" spans="1:27" customHeight="1" ht="15.75"/>
    <row r="951" spans="1:27" customHeight="1" ht="15.75"/>
    <row r="952" spans="1:27" customHeight="1" ht="15.75"/>
    <row r="953" spans="1:27" customHeight="1" ht="15.75"/>
    <row r="954" spans="1:27" customHeight="1" ht="15.75"/>
    <row r="955" spans="1:27" customHeight="1" ht="15.75"/>
    <row r="956" spans="1:27" customHeight="1" ht="15.75"/>
    <row r="957" spans="1:27" customHeight="1" ht="15.75"/>
    <row r="958" spans="1:27" customHeight="1" ht="15.75"/>
    <row r="959" spans="1:27" customHeight="1" ht="15.75"/>
    <row r="960" spans="1:27" customHeight="1" ht="15.75"/>
    <row r="961" spans="1:27" customHeight="1" ht="15.75"/>
    <row r="962" spans="1:27" customHeight="1" ht="15.75"/>
    <row r="963" spans="1:27" customHeight="1" ht="15.75"/>
    <row r="964" spans="1:27" customHeight="1" ht="15.75"/>
    <row r="965" spans="1:27" customHeight="1" ht="15.75"/>
    <row r="966" spans="1:27" customHeight="1" ht="15.75"/>
    <row r="967" spans="1:27" customHeight="1" ht="15.75"/>
    <row r="968" spans="1:27" customHeight="1" ht="15.75"/>
    <row r="969" spans="1:27" customHeight="1" ht="15.75"/>
    <row r="970" spans="1:27" customHeight="1" ht="15.75"/>
    <row r="971" spans="1:27" customHeight="1" ht="15.75"/>
    <row r="972" spans="1:27" customHeight="1" ht="15.75"/>
    <row r="973" spans="1:27" customHeight="1" ht="15.75"/>
    <row r="974" spans="1:27" customHeight="1" ht="15.75"/>
    <row r="975" spans="1:27" customHeight="1" ht="15.75"/>
    <row r="976" spans="1:27" customHeight="1" ht="15.75"/>
    <row r="977" spans="1:27" customHeight="1" ht="15.75"/>
    <row r="978" spans="1:27" customHeight="1" ht="15.75"/>
    <row r="979" spans="1:27" customHeight="1" ht="15.75"/>
    <row r="980" spans="1:27" customHeight="1" ht="15.75"/>
    <row r="981" spans="1:27" customHeight="1" ht="15.75"/>
    <row r="982" spans="1:27" customHeight="1" ht="15.75"/>
    <row r="983" spans="1:27" customHeight="1" ht="15.75"/>
    <row r="984" spans="1:27" customHeight="1" ht="15.75"/>
    <row r="985" spans="1:27" customHeight="1" ht="15.75"/>
    <row r="986" spans="1:27" customHeight="1" ht="15.75"/>
    <row r="987" spans="1:27" customHeight="1" ht="15.75"/>
    <row r="988" spans="1:27" customHeight="1" ht="15.75"/>
    <row r="989" spans="1:27" customHeight="1" ht="15.75"/>
    <row r="990" spans="1:27" customHeight="1" ht="15.75"/>
  </sheetData>
  <mergeCells>
    <mergeCell ref="G83:G84"/>
    <mergeCell ref="A88:A89"/>
    <mergeCell ref="B88:B89"/>
    <mergeCell ref="C88:C89"/>
    <mergeCell ref="D88:D89"/>
    <mergeCell ref="E88:E89"/>
    <mergeCell ref="F88:F89"/>
    <mergeCell ref="G88:G89"/>
    <mergeCell ref="L76:L77"/>
    <mergeCell ref="A56:A57"/>
    <mergeCell ref="B56:B57"/>
    <mergeCell ref="C56:C57"/>
    <mergeCell ref="D56:D57"/>
    <mergeCell ref="E56:E57"/>
    <mergeCell ref="F56:F57"/>
    <mergeCell ref="M76:M77"/>
    <mergeCell ref="M78:M79"/>
    <mergeCell ref="J76:J77"/>
    <mergeCell ref="J78:J79"/>
    <mergeCell ref="D76:D77"/>
    <mergeCell ref="E76:E77"/>
    <mergeCell ref="G76:G77"/>
    <mergeCell ref="H76:H77"/>
    <mergeCell ref="I76:I77"/>
    <mergeCell ref="K76:K77"/>
    <mergeCell ref="H78:H79"/>
    <mergeCell ref="A71:A72"/>
    <mergeCell ref="B71:B72"/>
    <mergeCell ref="C71:C72"/>
    <mergeCell ref="D71:D72"/>
    <mergeCell ref="E71:E72"/>
    <mergeCell ref="F71:F72"/>
    <mergeCell ref="A61:A62"/>
    <mergeCell ref="E106:F106"/>
    <mergeCell ref="D107:D109"/>
    <mergeCell ref="E107:E109"/>
    <mergeCell ref="F107:F109"/>
    <mergeCell ref="B76:B77"/>
    <mergeCell ref="C76:C77"/>
    <mergeCell ref="A83:A84"/>
    <mergeCell ref="B83:B84"/>
    <mergeCell ref="C83:C84"/>
    <mergeCell ref="D83:D84"/>
    <mergeCell ref="E83:E84"/>
    <mergeCell ref="F83:F84"/>
    <mergeCell ref="A76:A77"/>
    <mergeCell ref="F76:F77"/>
    <mergeCell ref="D95:D103"/>
    <mergeCell ref="E95:E103"/>
    <mergeCell ref="A66:A67"/>
    <mergeCell ref="B66:B67"/>
    <mergeCell ref="C66:C67"/>
    <mergeCell ref="D66:D67"/>
    <mergeCell ref="E66:E67"/>
    <mergeCell ref="F66:F67"/>
    <mergeCell ref="B61:B62"/>
    <mergeCell ref="C61:C62"/>
    <mergeCell ref="D61:D62"/>
    <mergeCell ref="E61:E62"/>
    <mergeCell ref="F61:F62"/>
    <mergeCell ref="I52:I53"/>
    <mergeCell ref="K52:K53"/>
    <mergeCell ref="M52:M53"/>
    <mergeCell ref="A50:A51"/>
    <mergeCell ref="B50:B51"/>
    <mergeCell ref="C50:C51"/>
    <mergeCell ref="D50:D51"/>
    <mergeCell ref="E50:E51"/>
    <mergeCell ref="F50:F51"/>
    <mergeCell ref="C52:C53"/>
    <mergeCell ref="M38:M47"/>
    <mergeCell ref="A43:A47"/>
    <mergeCell ref="B43:B47"/>
    <mergeCell ref="H50:H51"/>
    <mergeCell ref="I50:I51"/>
    <mergeCell ref="J50:J51"/>
    <mergeCell ref="K50:K51"/>
    <mergeCell ref="L50:L51"/>
    <mergeCell ref="M50:M51"/>
    <mergeCell ref="G50:G51"/>
    <mergeCell ref="A36:A37"/>
    <mergeCell ref="B36:B37"/>
    <mergeCell ref="C36:C37"/>
    <mergeCell ref="D36:D37"/>
    <mergeCell ref="E36:E37"/>
    <mergeCell ref="A38:A42"/>
    <mergeCell ref="B38:B42"/>
    <mergeCell ref="I38:I47"/>
    <mergeCell ref="K38:K47"/>
    <mergeCell ref="F36:F37"/>
    <mergeCell ref="G36:G37"/>
    <mergeCell ref="H36:H37"/>
    <mergeCell ref="I36:I37"/>
    <mergeCell ref="J36:J37"/>
    <mergeCell ref="K36:K37"/>
    <mergeCell ref="L36:L37"/>
    <mergeCell ref="M36:M37"/>
    <mergeCell ref="B31:D31"/>
    <mergeCell ref="C22:D22"/>
    <mergeCell ref="C23:D23"/>
    <mergeCell ref="C25:D25"/>
    <mergeCell ref="E27:F27"/>
    <mergeCell ref="G27:I27"/>
    <mergeCell ref="B27:D27"/>
    <mergeCell ref="B28:D28"/>
    <mergeCell ref="B29:D29"/>
    <mergeCell ref="B30:D30"/>
    <mergeCell ref="K28:K31"/>
    <mergeCell ref="L28:L31"/>
    <mergeCell ref="A2:J2"/>
    <mergeCell ref="A3:J3"/>
    <mergeCell ref="A4:J4"/>
    <mergeCell ref="A6:G6"/>
    <mergeCell ref="C9:H9"/>
    <mergeCell ref="A12:A14"/>
    <mergeCell ref="B12:B14"/>
    <mergeCell ref="C20:D20"/>
    <mergeCell ref="C21:D21"/>
    <mergeCell ref="C16:D16"/>
    <mergeCell ref="C17:D17"/>
    <mergeCell ref="E17:E25"/>
    <mergeCell ref="F17:F25"/>
    <mergeCell ref="C18:D18"/>
    <mergeCell ref="C19:D19"/>
    <mergeCell ref="C24:D24"/>
  </mergeCells>
  <printOptions gridLines="false" gridLinesSet="true"/>
  <pageMargins left="0.39370078740157" right="0.39370078740157" top="0.39370078740157" bottom="0.59055118110236" header="0" footer="0"/>
  <pageSetup paperSize="9" orientation="portrait" scale="40" fitToHeight="1" fitToWidth="1" pageOrder="downThenOver"/>
  <headerFooter differentOddEven="false" differentFirst="false" scaleWithDoc="true" alignWithMargins="true">
    <oddHeader/>
    <oddFooter>&amp;LDIGICAL-4016&amp;RDigiCal/004-93/LK-DKH/2022/Rev.0      &amp;P</oddFooter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L1000"/>
  <sheetViews>
    <sheetView tabSelected="0" workbookViewId="0" showGridLines="true" showRowColHeaders="1">
      <selection activeCell="J123" sqref="J123"/>
    </sheetView>
  </sheetViews>
  <sheetFormatPr customHeight="true" defaultRowHeight="15" defaultColWidth="14.42578125" outlineLevelRow="0" outlineLevelCol="0"/>
  <cols>
    <col min="1" max="1" width="47.140625" customWidth="true" style="0"/>
    <col min="2" max="2" width="10.5703125" customWidth="true" style="0"/>
    <col min="3" max="3" width="10.5703125" customWidth="true" style="0"/>
    <col min="4" max="4" width="10.5703125" customWidth="true" style="0"/>
    <col min="5" max="5" width="10.5703125" customWidth="true" style="0"/>
    <col min="6" max="6" width="10.5703125" customWidth="true" style="0"/>
    <col min="7" max="7" width="10.5703125" customWidth="true" style="0"/>
    <col min="8" max="8" width="10.5703125" customWidth="true" style="0"/>
    <col min="9" max="9" width="10.5703125" customWidth="true" style="0"/>
    <col min="10" max="10" width="10.5703125" customWidth="true" style="0"/>
    <col min="11" max="11" width="11.140625" customWidth="true" style="0"/>
    <col min="12" max="12" width="10.5703125" customWidth="true" style="0"/>
    <col min="13" max="13" width="28.28515625" customWidth="true" style="0"/>
    <col min="14" max="14" width="11.140625" customWidth="true" style="0"/>
    <col min="15" max="15" width="11.140625" customWidth="true" style="0"/>
    <col min="16" max="16" width="10.5703125" customWidth="true" style="0"/>
    <col min="17" max="17" width="10.5703125" customWidth="true" style="0"/>
    <col min="18" max="18" width="10.5703125" customWidth="true" style="0"/>
    <col min="19" max="19" width="10.5703125" customWidth="true" style="0"/>
    <col min="20" max="20" width="10.5703125" customWidth="true" style="0"/>
    <col min="21" max="21" width="10.5703125" customWidth="true" style="0"/>
    <col min="22" max="22" width="10.5703125" customWidth="true" style="0"/>
    <col min="23" max="23" width="10.5703125" customWidth="true" style="0"/>
    <col min="24" max="24" width="10.5703125" customWidth="true" style="0"/>
    <col min="25" max="25" width="10.5703125" customWidth="true" style="0"/>
    <col min="26" max="26" width="10.5703125" customWidth="true" style="0"/>
    <col min="27" max="27" width="10.5703125" customWidth="true" style="0"/>
    <col min="28" max="28" width="10.5703125" customWidth="true" style="0"/>
    <col min="29" max="29" width="10.5703125" customWidth="true" style="0"/>
    <col min="30" max="30" width="10.5703125" customWidth="true" style="0"/>
    <col min="31" max="31" width="10.5703125" customWidth="true" style="0"/>
    <col min="32" max="32" width="10.5703125" customWidth="true" style="0"/>
    <col min="33" max="33" width="10.5703125" customWidth="true" style="0"/>
    <col min="34" max="34" width="10.5703125" customWidth="true" style="0"/>
    <col min="35" max="35" width="10.5703125" customWidth="true" style="0"/>
    <col min="36" max="36" width="10.5703125" customWidth="true" style="0"/>
    <col min="37" max="37" width="10.5703125" customWidth="true" style="0"/>
    <col min="38" max="38" width="10.5703125" customWidth="true" style="0"/>
  </cols>
  <sheetData>
    <row r="1" spans="1:38" customHeight="1" ht="14.25">
      <c r="A1" s="349" t="s">
        <v>246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customHeight="1" ht="14.25">
      <c r="A2" s="349" t="s">
        <v>247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2"/>
      <c r="M2" s="2" t="str">
        <f>A12</f>
        <v>Akurasi Pengontrolan dan Keseragaman Temperatur (AIR MODE )</v>
      </c>
      <c r="N2" s="2"/>
      <c r="O2" s="2"/>
      <c r="P2" s="2"/>
      <c r="Q2" s="94">
        <f>[1]Skoring!$C$61</f>
        <v>0</v>
      </c>
      <c r="R2" s="2" t="str">
        <f>$N$5</f>
        <v>⁰ C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customHeight="1" ht="14.25">
      <c r="A3" s="95" t="s">
        <v>248</v>
      </c>
      <c r="B3" s="95">
        <v>0.05</v>
      </c>
      <c r="C3" s="95" t="s">
        <v>249</v>
      </c>
      <c r="D3" s="95" t="s">
        <v>250</v>
      </c>
      <c r="E3" s="95">
        <v>3</v>
      </c>
      <c r="F3" s="95" t="s">
        <v>251</v>
      </c>
      <c r="G3" s="95"/>
      <c r="H3" s="95"/>
      <c r="I3" s="95"/>
      <c r="J3" s="95"/>
      <c r="K3" s="95"/>
      <c r="L3" s="2"/>
      <c r="M3" s="2" t="s">
        <v>252</v>
      </c>
      <c r="N3" s="2"/>
      <c r="O3" s="2"/>
      <c r="P3" s="2"/>
      <c r="Q3" s="96" t="s">
        <v>66</v>
      </c>
      <c r="R3" s="97"/>
      <c r="S3" s="9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customHeight="1" ht="14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2"/>
      <c r="M4" s="98" t="s">
        <v>253</v>
      </c>
      <c r="N4" s="99" t="s">
        <v>254</v>
      </c>
      <c r="O4" s="100" t="s">
        <v>255</v>
      </c>
      <c r="P4" s="101" t="s">
        <v>256</v>
      </c>
      <c r="Q4" s="101" t="s">
        <v>257</v>
      </c>
      <c r="R4" s="101" t="s">
        <v>258</v>
      </c>
      <c r="S4" s="101" t="s">
        <v>259</v>
      </c>
      <c r="T4" s="101" t="s">
        <v>260</v>
      </c>
      <c r="U4" s="101" t="s">
        <v>261</v>
      </c>
      <c r="V4" s="101" t="s">
        <v>262</v>
      </c>
      <c r="W4" s="102" t="s">
        <v>263</v>
      </c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customHeight="1" ht="14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2"/>
      <c r="M5" s="103" t="s">
        <v>264</v>
      </c>
      <c r="N5" s="104" t="s">
        <v>249</v>
      </c>
      <c r="O5" s="103" t="s">
        <v>265</v>
      </c>
      <c r="P5" s="105">
        <f>'Olah Data'!E43</f>
        <v>8.2643814045578</v>
      </c>
      <c r="Q5" s="105">
        <f>SQRT(5)</f>
        <v>2.2360679774998</v>
      </c>
      <c r="R5" s="106">
        <v>4</v>
      </c>
      <c r="S5" s="105">
        <f>P5/Q5</f>
        <v>3.6959437225153</v>
      </c>
      <c r="T5" s="103">
        <v>1</v>
      </c>
      <c r="U5" s="105">
        <f>S5*T5</f>
        <v>3.6959437225153</v>
      </c>
      <c r="V5" s="105">
        <f>U5^2</f>
        <v>13.66</v>
      </c>
      <c r="W5" s="107">
        <f>V5^2/R5</f>
        <v>46.6489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customHeight="1" ht="14.2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2"/>
      <c r="M6" s="108" t="s">
        <v>266</v>
      </c>
      <c r="N6" s="104" t="s">
        <v>249</v>
      </c>
      <c r="O6" s="103" t="s">
        <v>267</v>
      </c>
      <c r="P6" s="109" t="e">
        <f>0.5*'LK yg diisi'!$C$14</f>
        <v>#VALUE!</v>
      </c>
      <c r="Q6" s="105">
        <f>SQRT(3)</f>
        <v>1.7320508075689</v>
      </c>
      <c r="R6" s="106">
        <v>50</v>
      </c>
      <c r="S6" s="105" t="e">
        <f>P6/Q6</f>
        <v>#VALUE!</v>
      </c>
      <c r="T6" s="103">
        <v>1</v>
      </c>
      <c r="U6" s="105" t="e">
        <f>S6*T6</f>
        <v>#VALUE!</v>
      </c>
      <c r="V6" s="105" t="e">
        <f>U6^2</f>
        <v>#VALUE!</v>
      </c>
      <c r="W6" s="107" t="e">
        <f>V6^2/R6</f>
        <v>#VALUE!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customHeight="1" ht="14.2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2"/>
      <c r="M7" s="103" t="s">
        <v>231</v>
      </c>
      <c r="N7" s="110"/>
      <c r="O7" s="110"/>
      <c r="P7" s="110"/>
      <c r="Q7" s="110"/>
      <c r="R7" s="110"/>
      <c r="S7" s="110"/>
      <c r="T7" s="110"/>
      <c r="U7" s="110"/>
      <c r="V7" s="105" t="e">
        <f>SUM(V5:V6)</f>
        <v>#VALUE!</v>
      </c>
      <c r="W7" s="107" t="e">
        <f>SUM(W5:W6)</f>
        <v>#VALUE!</v>
      </c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customHeight="1" ht="14.2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2"/>
      <c r="M8" s="103" t="s">
        <v>268</v>
      </c>
      <c r="N8" s="110"/>
      <c r="O8" s="110"/>
      <c r="P8" s="110"/>
      <c r="Q8" s="110"/>
      <c r="R8" s="110"/>
      <c r="S8" s="110"/>
      <c r="T8" s="110"/>
      <c r="U8" s="110"/>
      <c r="V8" s="105" t="e">
        <f>SQRT(V7)</f>
        <v>#VALUE!</v>
      </c>
      <c r="W8" s="111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customHeight="1" ht="14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2"/>
      <c r="M9" s="103" t="s">
        <v>269</v>
      </c>
      <c r="N9" s="110"/>
      <c r="O9" s="110"/>
      <c r="P9" s="110"/>
      <c r="Q9" s="110"/>
      <c r="R9" s="110"/>
      <c r="S9" s="110"/>
      <c r="T9" s="110"/>
      <c r="U9" s="110"/>
      <c r="V9" s="105" t="e">
        <f>V8^4/W7</f>
        <v>#VALUE!</v>
      </c>
      <c r="W9" s="111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customHeight="1" ht="14.25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2"/>
      <c r="M10" s="103" t="s">
        <v>270</v>
      </c>
      <c r="N10" s="110"/>
      <c r="O10" s="110"/>
      <c r="P10" s="110"/>
      <c r="Q10" s="110"/>
      <c r="R10" s="110"/>
      <c r="S10" s="110"/>
      <c r="T10" s="110"/>
      <c r="U10" s="110"/>
      <c r="V10" s="105" t="e">
        <f>TINV(0.05,V9)</f>
        <v>#VALUE!</v>
      </c>
      <c r="W10" s="111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customHeight="1" ht="14.2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2"/>
      <c r="M11" s="103" t="s">
        <v>271</v>
      </c>
      <c r="N11" s="110"/>
      <c r="O11" s="110"/>
      <c r="P11" s="110"/>
      <c r="Q11" s="110"/>
      <c r="R11" s="110"/>
      <c r="S11" s="110"/>
      <c r="T11" s="110"/>
      <c r="U11" s="110"/>
      <c r="V11" s="105" t="e">
        <f>V10*V8</f>
        <v>#VALUE!</v>
      </c>
      <c r="W11" s="111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customHeight="1" ht="15">
      <c r="A12" s="2" t="s">
        <v>272</v>
      </c>
      <c r="B12" s="96"/>
      <c r="C12" s="2" t="str">
        <f>$B$15</f>
        <v>⁰ C</v>
      </c>
      <c r="D12" s="2"/>
      <c r="E12" s="94">
        <f>[1]Skoring!$C$56</f>
        <v>0</v>
      </c>
      <c r="F12" s="2" t="str">
        <f>$B$15</f>
        <v>⁰ C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customHeight="1" ht="15">
      <c r="A13" s="2" t="s">
        <v>252</v>
      </c>
      <c r="B13" s="96"/>
      <c r="C13" s="97"/>
      <c r="D13" s="2"/>
      <c r="E13" s="96" t="s">
        <v>66</v>
      </c>
      <c r="F13" s="97"/>
      <c r="G13" s="2"/>
      <c r="H13" s="2"/>
      <c r="I13" s="2"/>
      <c r="J13" s="2"/>
      <c r="K13" s="2"/>
      <c r="L13" s="2"/>
      <c r="M13" s="2" t="str">
        <f>M2</f>
        <v>Akurasi Pengontrolan dan Keseragaman Temperatur (AIR MODE )</v>
      </c>
      <c r="N13" s="96"/>
      <c r="O13" s="2"/>
      <c r="P13" s="2"/>
      <c r="Q13" s="94">
        <f>[1]Skoring!$C$61</f>
        <v>0</v>
      </c>
      <c r="R13" s="2" t="str">
        <f>$N$5</f>
        <v>⁰ C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customHeight="1" ht="15">
      <c r="A14" s="98" t="s">
        <v>253</v>
      </c>
      <c r="B14" s="99" t="s">
        <v>254</v>
      </c>
      <c r="C14" s="100" t="s">
        <v>255</v>
      </c>
      <c r="D14" s="101" t="s">
        <v>256</v>
      </c>
      <c r="E14" s="101" t="s">
        <v>257</v>
      </c>
      <c r="F14" s="101" t="s">
        <v>258</v>
      </c>
      <c r="G14" s="101" t="s">
        <v>259</v>
      </c>
      <c r="H14" s="101" t="s">
        <v>260</v>
      </c>
      <c r="I14" s="101" t="s">
        <v>261</v>
      </c>
      <c r="J14" s="101" t="s">
        <v>262</v>
      </c>
      <c r="K14" s="102" t="s">
        <v>263</v>
      </c>
      <c r="L14" s="112"/>
      <c r="M14" s="2" t="s">
        <v>252</v>
      </c>
      <c r="N14" s="96"/>
      <c r="O14" s="97"/>
      <c r="P14" s="2"/>
      <c r="Q14" s="96" t="s">
        <v>68</v>
      </c>
      <c r="R14" s="97"/>
      <c r="S14" s="2"/>
      <c r="T14" s="2"/>
      <c r="U14" s="2"/>
      <c r="V14" s="2"/>
      <c r="W14" s="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</row>
    <row r="15" spans="1:38" customHeight="1" ht="14.25">
      <c r="A15" s="103" t="s">
        <v>264</v>
      </c>
      <c r="B15" s="104" t="s">
        <v>249</v>
      </c>
      <c r="C15" s="103" t="s">
        <v>265</v>
      </c>
      <c r="D15" s="113">
        <f>'Olah Data'!E38</f>
        <v>0.0054772255888936</v>
      </c>
      <c r="E15" s="105">
        <f>SQRT(5)</f>
        <v>2.2360679774998</v>
      </c>
      <c r="F15" s="106">
        <v>4</v>
      </c>
      <c r="G15" s="113">
        <f>D15/E15</f>
        <v>0.0024494897489735</v>
      </c>
      <c r="H15" s="106">
        <v>1</v>
      </c>
      <c r="I15" s="113">
        <f>G15*H15</f>
        <v>0.0024494897489735</v>
      </c>
      <c r="J15" s="113">
        <f>I15^2</f>
        <v>6.0000000303262E-6</v>
      </c>
      <c r="K15" s="107">
        <f>J15^2/F15</f>
        <v>9.0000000909786E-12</v>
      </c>
      <c r="L15" s="2"/>
      <c r="M15" s="101" t="s">
        <v>253</v>
      </c>
      <c r="N15" s="102" t="s">
        <v>254</v>
      </c>
      <c r="O15" s="114" t="s">
        <v>255</v>
      </c>
      <c r="P15" s="101" t="s">
        <v>256</v>
      </c>
      <c r="Q15" s="101" t="s">
        <v>257</v>
      </c>
      <c r="R15" s="101" t="s">
        <v>258</v>
      </c>
      <c r="S15" s="98" t="s">
        <v>259</v>
      </c>
      <c r="T15" s="98" t="s">
        <v>260</v>
      </c>
      <c r="U15" s="98" t="s">
        <v>261</v>
      </c>
      <c r="V15" s="98" t="s">
        <v>262</v>
      </c>
      <c r="W15" s="99" t="s">
        <v>263</v>
      </c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customHeight="1" ht="14.25">
      <c r="A16" s="108" t="s">
        <v>266</v>
      </c>
      <c r="B16" s="104" t="s">
        <v>249</v>
      </c>
      <c r="C16" s="103" t="s">
        <v>267</v>
      </c>
      <c r="D16" s="109" t="e">
        <f>0.5*'LK yg diisi'!$C$14</f>
        <v>#VALUE!</v>
      </c>
      <c r="E16" s="105">
        <f>SQRT(3)</f>
        <v>1.7320508075689</v>
      </c>
      <c r="F16" s="106">
        <v>50</v>
      </c>
      <c r="G16" s="113" t="e">
        <f>D16/E16</f>
        <v>#VALUE!</v>
      </c>
      <c r="H16" s="106">
        <v>1</v>
      </c>
      <c r="I16" s="113" t="e">
        <f>G16*H16</f>
        <v>#VALUE!</v>
      </c>
      <c r="J16" s="113" t="e">
        <f>I16^2</f>
        <v>#VALUE!</v>
      </c>
      <c r="K16" s="107" t="e">
        <f>J16^2/F16</f>
        <v>#VALUE!</v>
      </c>
      <c r="L16" s="2"/>
      <c r="M16" s="103" t="s">
        <v>264</v>
      </c>
      <c r="N16" s="104" t="s">
        <v>249</v>
      </c>
      <c r="O16" s="103" t="s">
        <v>265</v>
      </c>
      <c r="P16" s="105">
        <f>'Olah Data'!E44</f>
        <v>10.686440005914</v>
      </c>
      <c r="Q16" s="105">
        <f>SQRT(5)</f>
        <v>2.2360679774998</v>
      </c>
      <c r="R16" s="106">
        <v>4</v>
      </c>
      <c r="S16" s="105">
        <f>P16/Q16</f>
        <v>4.7791212581394</v>
      </c>
      <c r="T16" s="103">
        <v>1</v>
      </c>
      <c r="U16" s="105">
        <f>S16*T16</f>
        <v>4.7791212581394</v>
      </c>
      <c r="V16" s="105">
        <f>U16^2</f>
        <v>22.84</v>
      </c>
      <c r="W16" s="107">
        <f>V16^2/R16</f>
        <v>130.4164</v>
      </c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customHeight="1" ht="14.25">
      <c r="A17" s="103" t="s">
        <v>231</v>
      </c>
      <c r="B17" s="110"/>
      <c r="C17" s="110"/>
      <c r="D17" s="110"/>
      <c r="E17" s="110"/>
      <c r="F17" s="110"/>
      <c r="G17" s="110"/>
      <c r="H17" s="110"/>
      <c r="I17" s="110"/>
      <c r="J17" s="105" t="e">
        <f>SUM(J15:J16)</f>
        <v>#VALUE!</v>
      </c>
      <c r="K17" s="107" t="e">
        <f>SUM(K15:K16)</f>
        <v>#VALUE!</v>
      </c>
      <c r="L17" s="2"/>
      <c r="M17" s="108" t="s">
        <v>266</v>
      </c>
      <c r="N17" s="104" t="s">
        <v>249</v>
      </c>
      <c r="O17" s="103" t="s">
        <v>267</v>
      </c>
      <c r="P17" s="109" t="e">
        <f>0.5*'LK yg diisi'!$C$14</f>
        <v>#VALUE!</v>
      </c>
      <c r="Q17" s="105">
        <f>SQRT(3)</f>
        <v>1.7320508075689</v>
      </c>
      <c r="R17" s="106">
        <v>50</v>
      </c>
      <c r="S17" s="105" t="e">
        <f>P17/Q17</f>
        <v>#VALUE!</v>
      </c>
      <c r="T17" s="103">
        <v>1</v>
      </c>
      <c r="U17" s="105" t="e">
        <f>S17*T17</f>
        <v>#VALUE!</v>
      </c>
      <c r="V17" s="105" t="e">
        <f>U17^2</f>
        <v>#VALUE!</v>
      </c>
      <c r="W17" s="107" t="e">
        <f>V17^2/R17</f>
        <v>#VALUE!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customHeight="1" ht="14.25">
      <c r="A18" s="103" t="s">
        <v>268</v>
      </c>
      <c r="B18" s="110"/>
      <c r="C18" s="110"/>
      <c r="D18" s="110"/>
      <c r="E18" s="110"/>
      <c r="F18" s="110"/>
      <c r="G18" s="110"/>
      <c r="H18" s="110"/>
      <c r="I18" s="110"/>
      <c r="J18" s="105" t="e">
        <f>SQRT(J17)</f>
        <v>#VALUE!</v>
      </c>
      <c r="K18" s="111"/>
      <c r="L18" s="2"/>
      <c r="M18" s="103" t="s">
        <v>231</v>
      </c>
      <c r="N18" s="110"/>
      <c r="O18" s="110"/>
      <c r="P18" s="110"/>
      <c r="Q18" s="110"/>
      <c r="R18" s="110"/>
      <c r="S18" s="110"/>
      <c r="T18" s="110"/>
      <c r="U18" s="110"/>
      <c r="V18" s="105" t="e">
        <f>SUM(V16:V17)</f>
        <v>#VALUE!</v>
      </c>
      <c r="W18" s="107" t="e">
        <f>SUM(W16:W17)</f>
        <v>#VALUE!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customHeight="1" ht="14.25">
      <c r="A19" s="103" t="s">
        <v>269</v>
      </c>
      <c r="B19" s="110"/>
      <c r="C19" s="110"/>
      <c r="D19" s="110"/>
      <c r="E19" s="110"/>
      <c r="F19" s="110"/>
      <c r="G19" s="110"/>
      <c r="H19" s="110"/>
      <c r="I19" s="110"/>
      <c r="J19" s="105" t="e">
        <f>J18^4/K17</f>
        <v>#VALUE!</v>
      </c>
      <c r="K19" s="111"/>
      <c r="L19" s="2"/>
      <c r="M19" s="103" t="s">
        <v>268</v>
      </c>
      <c r="N19" s="110"/>
      <c r="O19" s="110"/>
      <c r="P19" s="110"/>
      <c r="Q19" s="110"/>
      <c r="R19" s="110"/>
      <c r="S19" s="110"/>
      <c r="T19" s="110"/>
      <c r="U19" s="110"/>
      <c r="V19" s="105" t="e">
        <f>SQRT(V18)</f>
        <v>#VALUE!</v>
      </c>
      <c r="W19" s="111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customHeight="1" ht="14.25">
      <c r="A20" s="103" t="s">
        <v>270</v>
      </c>
      <c r="B20" s="110"/>
      <c r="C20" s="110"/>
      <c r="D20" s="110"/>
      <c r="E20" s="110"/>
      <c r="F20" s="110"/>
      <c r="G20" s="110"/>
      <c r="H20" s="110"/>
      <c r="I20" s="110"/>
      <c r="J20" s="105" t="e">
        <f>TINV(0.05,J19)</f>
        <v>#VALUE!</v>
      </c>
      <c r="K20" s="111"/>
      <c r="L20" s="2"/>
      <c r="M20" s="103" t="s">
        <v>269</v>
      </c>
      <c r="N20" s="110"/>
      <c r="O20" s="110"/>
      <c r="P20" s="110"/>
      <c r="Q20" s="110"/>
      <c r="R20" s="110"/>
      <c r="S20" s="110"/>
      <c r="T20" s="110"/>
      <c r="U20" s="110"/>
      <c r="V20" s="105" t="e">
        <f>V19^4/W18</f>
        <v>#VALUE!</v>
      </c>
      <c r="W20" s="111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customHeight="1" ht="14.25">
      <c r="A21" s="103" t="s">
        <v>271</v>
      </c>
      <c r="B21" s="110"/>
      <c r="C21" s="110"/>
      <c r="D21" s="110"/>
      <c r="E21" s="110"/>
      <c r="F21" s="110"/>
      <c r="G21" s="110"/>
      <c r="H21" s="110"/>
      <c r="I21" s="110"/>
      <c r="J21" s="105" t="e">
        <f>J20*J18</f>
        <v>#VALUE!</v>
      </c>
      <c r="K21" s="111"/>
      <c r="L21" s="2"/>
      <c r="M21" s="103" t="s">
        <v>270</v>
      </c>
      <c r="N21" s="110"/>
      <c r="O21" s="110"/>
      <c r="P21" s="110"/>
      <c r="Q21" s="110"/>
      <c r="R21" s="110"/>
      <c r="S21" s="110"/>
      <c r="T21" s="110"/>
      <c r="U21" s="110"/>
      <c r="V21" s="105">
        <v>1.9921021540022</v>
      </c>
      <c r="W21" s="111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customHeight="1" ht="14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103" t="s">
        <v>271</v>
      </c>
      <c r="N22" s="110"/>
      <c r="O22" s="110"/>
      <c r="P22" s="110"/>
      <c r="Q22" s="110"/>
      <c r="R22" s="110"/>
      <c r="S22" s="110"/>
      <c r="T22" s="110"/>
      <c r="U22" s="110"/>
      <c r="V22" s="105" t="e">
        <f>V21*V19</f>
        <v>#VALUE!</v>
      </c>
      <c r="W22" s="111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customHeight="1" ht="14.25">
      <c r="A23" s="2" t="str">
        <f>A34</f>
        <v>Akurasi Pengontrolan dan Keseragaman Temperatur (AIR MODE )</v>
      </c>
      <c r="B23" s="96"/>
      <c r="C23" s="2"/>
      <c r="D23" s="2"/>
      <c r="E23" s="94">
        <f>[1]Skoring!$C$56</f>
        <v>0</v>
      </c>
      <c r="F23" s="2" t="str">
        <f>$B$15</f>
        <v>⁰ C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customHeight="1" ht="14.25">
      <c r="A24" s="2" t="s">
        <v>252</v>
      </c>
      <c r="B24" s="96"/>
      <c r="C24" s="97"/>
      <c r="D24" s="2"/>
      <c r="E24" s="96" t="s">
        <v>68</v>
      </c>
      <c r="F24" s="97"/>
      <c r="G24" s="2"/>
      <c r="H24" s="2"/>
      <c r="I24" s="2"/>
      <c r="J24" s="2"/>
      <c r="K24" s="2"/>
      <c r="L24" s="2"/>
      <c r="M24" s="2" t="str">
        <f>M13</f>
        <v>Akurasi Pengontrolan dan Keseragaman Temperatur (AIR MODE )</v>
      </c>
      <c r="N24" s="96"/>
      <c r="O24" s="2"/>
      <c r="P24" s="2"/>
      <c r="Q24" s="94">
        <f>[1]Skoring!$C$61</f>
        <v>0</v>
      </c>
      <c r="R24" s="2" t="str">
        <f>$N$5</f>
        <v>⁰ C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customHeight="1" ht="14.25">
      <c r="A25" s="98" t="s">
        <v>253</v>
      </c>
      <c r="B25" s="99" t="s">
        <v>254</v>
      </c>
      <c r="C25" s="100" t="s">
        <v>255</v>
      </c>
      <c r="D25" s="101" t="s">
        <v>256</v>
      </c>
      <c r="E25" s="101" t="s">
        <v>257</v>
      </c>
      <c r="F25" s="101" t="s">
        <v>258</v>
      </c>
      <c r="G25" s="101" t="s">
        <v>259</v>
      </c>
      <c r="H25" s="101" t="s">
        <v>260</v>
      </c>
      <c r="I25" s="101" t="s">
        <v>261</v>
      </c>
      <c r="J25" s="101" t="s">
        <v>262</v>
      </c>
      <c r="K25" s="102" t="s">
        <v>263</v>
      </c>
      <c r="L25" s="2"/>
      <c r="M25" s="2" t="s">
        <v>252</v>
      </c>
      <c r="N25" s="96"/>
      <c r="O25" s="97"/>
      <c r="P25" s="2"/>
      <c r="Q25" s="96" t="s">
        <v>69</v>
      </c>
      <c r="R25" s="97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customHeight="1" ht="14.25">
      <c r="A26" s="103" t="s">
        <v>264</v>
      </c>
      <c r="B26" s="104" t="s">
        <v>249</v>
      </c>
      <c r="C26" s="103" t="s">
        <v>265</v>
      </c>
      <c r="D26" s="105">
        <f>'Olah Data'!E39</f>
        <v>0.0044721359595225</v>
      </c>
      <c r="E26" s="105">
        <f>SQRT(5)</f>
        <v>2.2360679774998</v>
      </c>
      <c r="F26" s="106">
        <v>4</v>
      </c>
      <c r="G26" s="105">
        <f>D26/E26</f>
        <v>0.0020000000020227</v>
      </c>
      <c r="H26" s="103">
        <v>1</v>
      </c>
      <c r="I26" s="105">
        <f>G26*H26</f>
        <v>0.0020000000020227</v>
      </c>
      <c r="J26" s="105">
        <f>I26^2</f>
        <v>4.0000000080909E-6</v>
      </c>
      <c r="K26" s="107">
        <f>J26^2/F26</f>
        <v>4.0000000161817E-12</v>
      </c>
      <c r="L26" s="2"/>
      <c r="M26" s="98" t="s">
        <v>253</v>
      </c>
      <c r="N26" s="99" t="s">
        <v>254</v>
      </c>
      <c r="O26" s="100" t="s">
        <v>255</v>
      </c>
      <c r="P26" s="101" t="s">
        <v>256</v>
      </c>
      <c r="Q26" s="101" t="s">
        <v>257</v>
      </c>
      <c r="R26" s="101" t="s">
        <v>258</v>
      </c>
      <c r="S26" s="101" t="s">
        <v>259</v>
      </c>
      <c r="T26" s="101" t="s">
        <v>260</v>
      </c>
      <c r="U26" s="101" t="s">
        <v>261</v>
      </c>
      <c r="V26" s="101" t="s">
        <v>262</v>
      </c>
      <c r="W26" s="102" t="s">
        <v>263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customHeight="1" ht="14.25">
      <c r="A27" s="108" t="s">
        <v>266</v>
      </c>
      <c r="B27" s="104" t="s">
        <v>249</v>
      </c>
      <c r="C27" s="103" t="s">
        <v>267</v>
      </c>
      <c r="D27" s="109" t="e">
        <f>0.5*'LK yg diisi'!$C$14</f>
        <v>#VALUE!</v>
      </c>
      <c r="E27" s="105">
        <f>SQRT(3)</f>
        <v>1.7320508075689</v>
      </c>
      <c r="F27" s="106">
        <v>50</v>
      </c>
      <c r="G27" s="105" t="e">
        <f>D27/E27</f>
        <v>#VALUE!</v>
      </c>
      <c r="H27" s="103">
        <v>1</v>
      </c>
      <c r="I27" s="105" t="e">
        <f>G27*H27</f>
        <v>#VALUE!</v>
      </c>
      <c r="J27" s="105" t="e">
        <f>I27^2</f>
        <v>#VALUE!</v>
      </c>
      <c r="K27" s="107" t="e">
        <f>J27^2/F27</f>
        <v>#VALUE!</v>
      </c>
      <c r="L27" s="2"/>
      <c r="M27" s="103" t="s">
        <v>264</v>
      </c>
      <c r="N27" s="104" t="s">
        <v>249</v>
      </c>
      <c r="O27" s="103" t="s">
        <v>265</v>
      </c>
      <c r="P27" s="105">
        <f>'Olah Data'!E45</f>
        <v>8.9050547443573</v>
      </c>
      <c r="Q27" s="105">
        <f>SQRT(5)</f>
        <v>2.2360679774998</v>
      </c>
      <c r="R27" s="106">
        <v>4</v>
      </c>
      <c r="S27" s="105">
        <f>P27/Q27</f>
        <v>3.982461550348</v>
      </c>
      <c r="T27" s="103">
        <v>1</v>
      </c>
      <c r="U27" s="105">
        <f>S27*T27</f>
        <v>3.982461550348</v>
      </c>
      <c r="V27" s="105">
        <f>U27^2</f>
        <v>15.86</v>
      </c>
      <c r="W27" s="107">
        <f>V27^2/R27</f>
        <v>62.8849</v>
      </c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customHeight="1" ht="14.25">
      <c r="A28" s="103" t="s">
        <v>231</v>
      </c>
      <c r="B28" s="110"/>
      <c r="C28" s="110"/>
      <c r="D28" s="110"/>
      <c r="E28" s="110"/>
      <c r="F28" s="110"/>
      <c r="G28" s="110"/>
      <c r="H28" s="110"/>
      <c r="I28" s="110"/>
      <c r="J28" s="105" t="e">
        <f>SUM(J26:J27)</f>
        <v>#VALUE!</v>
      </c>
      <c r="K28" s="107" t="e">
        <f>SUM(K26:K27)</f>
        <v>#VALUE!</v>
      </c>
      <c r="L28" s="2"/>
      <c r="M28" s="108" t="s">
        <v>266</v>
      </c>
      <c r="N28" s="104" t="s">
        <v>249</v>
      </c>
      <c r="O28" s="103" t="s">
        <v>267</v>
      </c>
      <c r="P28" s="109" t="e">
        <f>0.5*'LK yg diisi'!$C$14</f>
        <v>#VALUE!</v>
      </c>
      <c r="Q28" s="105">
        <f>SQRT(3)</f>
        <v>1.7320508075689</v>
      </c>
      <c r="R28" s="106">
        <v>50</v>
      </c>
      <c r="S28" s="105" t="e">
        <f>P28/Q28</f>
        <v>#VALUE!</v>
      </c>
      <c r="T28" s="103">
        <v>1</v>
      </c>
      <c r="U28" s="105" t="e">
        <f>S28*T28</f>
        <v>#VALUE!</v>
      </c>
      <c r="V28" s="105" t="e">
        <f>U28^2</f>
        <v>#VALUE!</v>
      </c>
      <c r="W28" s="107" t="e">
        <f>V28^2/R28</f>
        <v>#VALUE!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customHeight="1" ht="14.25">
      <c r="A29" s="103" t="s">
        <v>268</v>
      </c>
      <c r="B29" s="110"/>
      <c r="C29" s="110"/>
      <c r="D29" s="110"/>
      <c r="E29" s="110"/>
      <c r="F29" s="110"/>
      <c r="G29" s="110"/>
      <c r="H29" s="110"/>
      <c r="I29" s="110"/>
      <c r="J29" s="105" t="e">
        <f>SQRT(J28)</f>
        <v>#VALUE!</v>
      </c>
      <c r="K29" s="111"/>
      <c r="L29" s="2"/>
      <c r="M29" s="103" t="s">
        <v>231</v>
      </c>
      <c r="N29" s="110"/>
      <c r="O29" s="110"/>
      <c r="P29" s="110"/>
      <c r="Q29" s="110"/>
      <c r="R29" s="110"/>
      <c r="S29" s="110"/>
      <c r="T29" s="110"/>
      <c r="U29" s="110"/>
      <c r="V29" s="105" t="e">
        <f>SUM(V27:V28)</f>
        <v>#VALUE!</v>
      </c>
      <c r="W29" s="107" t="e">
        <f>SUM(W27:W28)</f>
        <v>#VALUE!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customHeight="1" ht="14.25">
      <c r="A30" s="103" t="s">
        <v>269</v>
      </c>
      <c r="B30" s="110"/>
      <c r="C30" s="110"/>
      <c r="D30" s="110"/>
      <c r="E30" s="110"/>
      <c r="F30" s="110"/>
      <c r="G30" s="110"/>
      <c r="H30" s="110"/>
      <c r="I30" s="110"/>
      <c r="J30" s="105" t="e">
        <f>J29^4/K28</f>
        <v>#VALUE!</v>
      </c>
      <c r="K30" s="111"/>
      <c r="L30" s="2"/>
      <c r="M30" s="103" t="s">
        <v>268</v>
      </c>
      <c r="N30" s="110"/>
      <c r="O30" s="110"/>
      <c r="P30" s="110"/>
      <c r="Q30" s="110"/>
      <c r="R30" s="110"/>
      <c r="S30" s="110"/>
      <c r="T30" s="110"/>
      <c r="U30" s="110"/>
      <c r="V30" s="105" t="e">
        <f>SQRT(V29)</f>
        <v>#VALUE!</v>
      </c>
      <c r="W30" s="111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customHeight="1" ht="14.25">
      <c r="A31" s="103" t="s">
        <v>270</v>
      </c>
      <c r="B31" s="110"/>
      <c r="C31" s="110"/>
      <c r="D31" s="110"/>
      <c r="E31" s="110"/>
      <c r="F31" s="110"/>
      <c r="G31" s="110"/>
      <c r="H31" s="110"/>
      <c r="I31" s="110"/>
      <c r="J31" s="105" t="e">
        <f>TINV(0.05,J30)</f>
        <v>#VALUE!</v>
      </c>
      <c r="K31" s="111"/>
      <c r="L31" s="2"/>
      <c r="M31" s="103" t="s">
        <v>269</v>
      </c>
      <c r="N31" s="110"/>
      <c r="O31" s="110"/>
      <c r="P31" s="110"/>
      <c r="Q31" s="110"/>
      <c r="R31" s="110"/>
      <c r="S31" s="110"/>
      <c r="T31" s="110"/>
      <c r="U31" s="110"/>
      <c r="V31" s="105" t="e">
        <f>V30^4/W29</f>
        <v>#VALUE!</v>
      </c>
      <c r="W31" s="111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customHeight="1" ht="14.25">
      <c r="A32" s="103" t="s">
        <v>271</v>
      </c>
      <c r="B32" s="110"/>
      <c r="C32" s="110"/>
      <c r="D32" s="110"/>
      <c r="E32" s="110"/>
      <c r="F32" s="110"/>
      <c r="G32" s="110"/>
      <c r="H32" s="110"/>
      <c r="I32" s="110"/>
      <c r="J32" s="105" t="e">
        <f>J31*J29</f>
        <v>#VALUE!</v>
      </c>
      <c r="K32" s="111"/>
      <c r="L32" s="2"/>
      <c r="M32" s="103" t="s">
        <v>270</v>
      </c>
      <c r="N32" s="110"/>
      <c r="O32" s="110"/>
      <c r="P32" s="110"/>
      <c r="Q32" s="110"/>
      <c r="R32" s="110"/>
      <c r="S32" s="110"/>
      <c r="T32" s="110"/>
      <c r="U32" s="110"/>
      <c r="V32" s="105" t="e">
        <f>TINV(0.05,V31)</f>
        <v>#VALUE!</v>
      </c>
      <c r="W32" s="111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customHeight="1" ht="14.25">
      <c r="A33" s="115"/>
      <c r="B33" s="115"/>
      <c r="C33" s="115"/>
      <c r="D33" s="116"/>
      <c r="E33" s="116"/>
      <c r="F33" s="116"/>
      <c r="G33" s="116"/>
      <c r="H33" s="116"/>
      <c r="I33" s="116"/>
      <c r="J33" s="116"/>
      <c r="K33" s="116"/>
      <c r="L33" s="2"/>
      <c r="M33" s="103" t="s">
        <v>271</v>
      </c>
      <c r="N33" s="110"/>
      <c r="O33" s="110"/>
      <c r="P33" s="110"/>
      <c r="Q33" s="110"/>
      <c r="R33" s="110"/>
      <c r="S33" s="110"/>
      <c r="T33" s="110"/>
      <c r="U33" s="110"/>
      <c r="V33" s="105" t="e">
        <f>V32*V30</f>
        <v>#VALUE!</v>
      </c>
      <c r="W33" s="111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17"/>
      <c r="AL33" s="117"/>
    </row>
    <row r="34" spans="1:38" customHeight="1" ht="14.25">
      <c r="A34" s="2" t="str">
        <f>A12</f>
        <v>Akurasi Pengontrolan dan Keseragaman Temperatur (AIR MODE )</v>
      </c>
      <c r="B34" s="96"/>
      <c r="C34" s="2"/>
      <c r="D34" s="2"/>
      <c r="E34" s="94">
        <f>[1]Skoring!$C$56</f>
        <v>0</v>
      </c>
      <c r="F34" s="2" t="str">
        <f>$B$15</f>
        <v>⁰ C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117"/>
      <c r="AL34" s="117"/>
    </row>
    <row r="35" spans="1:38" customHeight="1" ht="14.25">
      <c r="A35" s="2" t="s">
        <v>252</v>
      </c>
      <c r="B35" s="96"/>
      <c r="C35" s="97"/>
      <c r="D35" s="2"/>
      <c r="E35" s="96" t="s">
        <v>69</v>
      </c>
      <c r="F35" s="97"/>
      <c r="G35" s="2"/>
      <c r="H35" s="2"/>
      <c r="I35" s="2"/>
      <c r="J35" s="2"/>
      <c r="K35" s="2"/>
      <c r="L35" s="2"/>
      <c r="M35" s="2" t="str">
        <f>M2</f>
        <v>Akurasi Pengontrolan dan Keseragaman Temperatur (AIR MODE )</v>
      </c>
      <c r="N35" s="96"/>
      <c r="O35" s="2"/>
      <c r="P35" s="2"/>
      <c r="Q35" s="94">
        <f>[1]Skoring!$C$61</f>
        <v>0</v>
      </c>
      <c r="R35" s="2" t="str">
        <f>$N$5</f>
        <v>⁰ C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customHeight="1" ht="14.25">
      <c r="A36" s="101" t="s">
        <v>253</v>
      </c>
      <c r="B36" s="102" t="s">
        <v>254</v>
      </c>
      <c r="C36" s="114" t="s">
        <v>255</v>
      </c>
      <c r="D36" s="101" t="s">
        <v>256</v>
      </c>
      <c r="E36" s="101" t="s">
        <v>257</v>
      </c>
      <c r="F36" s="101" t="s">
        <v>258</v>
      </c>
      <c r="G36" s="98" t="s">
        <v>259</v>
      </c>
      <c r="H36" s="98" t="s">
        <v>260</v>
      </c>
      <c r="I36" s="98" t="s">
        <v>261</v>
      </c>
      <c r="J36" s="98" t="s">
        <v>262</v>
      </c>
      <c r="K36" s="99" t="s">
        <v>263</v>
      </c>
      <c r="L36" s="2"/>
      <c r="M36" s="2" t="s">
        <v>252</v>
      </c>
      <c r="N36" s="96"/>
      <c r="O36" s="97"/>
      <c r="P36" s="2"/>
      <c r="Q36" s="96" t="s">
        <v>70</v>
      </c>
      <c r="R36" s="97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customHeight="1" ht="14.25">
      <c r="A37" s="103" t="s">
        <v>264</v>
      </c>
      <c r="B37" s="104" t="s">
        <v>249</v>
      </c>
      <c r="C37" s="103" t="s">
        <v>265</v>
      </c>
      <c r="D37" s="105">
        <f>'Olah Data'!E40</f>
        <v>0.0054772255556836</v>
      </c>
      <c r="E37" s="105">
        <f>SQRT(5)</f>
        <v>2.2360679774998</v>
      </c>
      <c r="F37" s="106">
        <v>4</v>
      </c>
      <c r="G37" s="105">
        <f>D37/E37</f>
        <v>0.0024494897341215</v>
      </c>
      <c r="H37" s="103">
        <v>1</v>
      </c>
      <c r="I37" s="105">
        <f>G37*H37</f>
        <v>0.0024494897341215</v>
      </c>
      <c r="J37" s="105">
        <f>I37^2</f>
        <v>5.9999999575666E-6</v>
      </c>
      <c r="K37" s="107">
        <f>J37^2/F37</f>
        <v>8.9999998726998E-12</v>
      </c>
      <c r="L37" s="2"/>
      <c r="M37" s="101" t="s">
        <v>253</v>
      </c>
      <c r="N37" s="102" t="s">
        <v>254</v>
      </c>
      <c r="O37" s="114" t="s">
        <v>255</v>
      </c>
      <c r="P37" s="101" t="s">
        <v>256</v>
      </c>
      <c r="Q37" s="101" t="s">
        <v>257</v>
      </c>
      <c r="R37" s="101" t="s">
        <v>258</v>
      </c>
      <c r="S37" s="98" t="s">
        <v>259</v>
      </c>
      <c r="T37" s="98" t="s">
        <v>260</v>
      </c>
      <c r="U37" s="98" t="s">
        <v>261</v>
      </c>
      <c r="V37" s="98" t="s">
        <v>262</v>
      </c>
      <c r="W37" s="99" t="s">
        <v>263</v>
      </c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customHeight="1" ht="14.25">
      <c r="A38" s="108" t="s">
        <v>266</v>
      </c>
      <c r="B38" s="104" t="s">
        <v>249</v>
      </c>
      <c r="C38" s="103" t="s">
        <v>267</v>
      </c>
      <c r="D38" s="109" t="e">
        <f>0.5*'LK yg diisi'!$C$14</f>
        <v>#VALUE!</v>
      </c>
      <c r="E38" s="105">
        <f>SQRT(3)</f>
        <v>1.7320508075689</v>
      </c>
      <c r="F38" s="106">
        <v>50</v>
      </c>
      <c r="G38" s="105" t="e">
        <f>D38/E38</f>
        <v>#VALUE!</v>
      </c>
      <c r="H38" s="103">
        <v>1</v>
      </c>
      <c r="I38" s="105" t="e">
        <f>G38*H38</f>
        <v>#VALUE!</v>
      </c>
      <c r="J38" s="105" t="e">
        <f>I38^2</f>
        <v>#VALUE!</v>
      </c>
      <c r="K38" s="107" t="e">
        <f>J38^2/F38</f>
        <v>#VALUE!</v>
      </c>
      <c r="L38" s="2"/>
      <c r="M38" s="103" t="s">
        <v>264</v>
      </c>
      <c r="N38" s="104" t="s">
        <v>249</v>
      </c>
      <c r="O38" s="103" t="s">
        <v>265</v>
      </c>
      <c r="P38" s="105">
        <f>'Olah Data'!E46</f>
        <v>8.734987120769</v>
      </c>
      <c r="Q38" s="105">
        <f>SQRT(5)</f>
        <v>2.2360679774998</v>
      </c>
      <c r="R38" s="106">
        <v>4</v>
      </c>
      <c r="S38" s="105">
        <f>P38/Q38</f>
        <v>3.9064049969249</v>
      </c>
      <c r="T38" s="103">
        <v>1</v>
      </c>
      <c r="U38" s="105">
        <f>S38*T38</f>
        <v>3.9064049969249</v>
      </c>
      <c r="V38" s="105">
        <f>U38^2</f>
        <v>15.26</v>
      </c>
      <c r="W38" s="107">
        <f>V38^2/R38</f>
        <v>58.2169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customHeight="1" ht="14.25">
      <c r="A39" s="103" t="s">
        <v>231</v>
      </c>
      <c r="B39" s="110"/>
      <c r="C39" s="110"/>
      <c r="D39" s="110"/>
      <c r="E39" s="110"/>
      <c r="F39" s="110"/>
      <c r="G39" s="110"/>
      <c r="H39" s="110"/>
      <c r="I39" s="110"/>
      <c r="J39" s="105" t="e">
        <f>SUM(J37:J38)</f>
        <v>#VALUE!</v>
      </c>
      <c r="K39" s="107" t="e">
        <f>SUM(K37:K38)</f>
        <v>#VALUE!</v>
      </c>
      <c r="L39" s="2"/>
      <c r="M39" s="108" t="s">
        <v>266</v>
      </c>
      <c r="N39" s="104" t="s">
        <v>249</v>
      </c>
      <c r="O39" s="103" t="s">
        <v>267</v>
      </c>
      <c r="P39" s="109" t="e">
        <f>0.5*'LK yg diisi'!$C$14</f>
        <v>#VALUE!</v>
      </c>
      <c r="Q39" s="105">
        <f>SQRT(3)</f>
        <v>1.7320508075689</v>
      </c>
      <c r="R39" s="106">
        <v>50</v>
      </c>
      <c r="S39" s="105" t="e">
        <f>P39/Q39</f>
        <v>#VALUE!</v>
      </c>
      <c r="T39" s="103">
        <v>1</v>
      </c>
      <c r="U39" s="105" t="e">
        <f>S39*T39</f>
        <v>#VALUE!</v>
      </c>
      <c r="V39" s="105" t="e">
        <f>U39^2</f>
        <v>#VALUE!</v>
      </c>
      <c r="W39" s="107" t="e">
        <f>V39^2/R39</f>
        <v>#VALUE!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customHeight="1" ht="14.25">
      <c r="A40" s="103" t="s">
        <v>268</v>
      </c>
      <c r="B40" s="110"/>
      <c r="C40" s="110"/>
      <c r="D40" s="110"/>
      <c r="E40" s="110"/>
      <c r="F40" s="110"/>
      <c r="G40" s="110"/>
      <c r="H40" s="110"/>
      <c r="I40" s="110"/>
      <c r="J40" s="105" t="e">
        <f>SQRT(J39)</f>
        <v>#VALUE!</v>
      </c>
      <c r="K40" s="111"/>
      <c r="L40" s="2"/>
      <c r="M40" s="103" t="s">
        <v>231</v>
      </c>
      <c r="N40" s="110"/>
      <c r="O40" s="110"/>
      <c r="P40" s="110"/>
      <c r="Q40" s="110"/>
      <c r="R40" s="110"/>
      <c r="S40" s="110"/>
      <c r="T40" s="110"/>
      <c r="U40" s="110"/>
      <c r="V40" s="105" t="e">
        <f>SUM(V38:V39)</f>
        <v>#VALUE!</v>
      </c>
      <c r="W40" s="107" t="e">
        <f>SUM(W38:W39)</f>
        <v>#VALUE!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customHeight="1" ht="14.25">
      <c r="A41" s="103" t="s">
        <v>269</v>
      </c>
      <c r="B41" s="110"/>
      <c r="C41" s="110"/>
      <c r="D41" s="110"/>
      <c r="E41" s="110"/>
      <c r="F41" s="110"/>
      <c r="G41" s="110"/>
      <c r="H41" s="110"/>
      <c r="I41" s="110"/>
      <c r="J41" s="105" t="e">
        <f>J40^4/K39</f>
        <v>#VALUE!</v>
      </c>
      <c r="K41" s="111"/>
      <c r="L41" s="2"/>
      <c r="M41" s="103" t="s">
        <v>268</v>
      </c>
      <c r="N41" s="110"/>
      <c r="O41" s="110"/>
      <c r="P41" s="110"/>
      <c r="Q41" s="110"/>
      <c r="R41" s="110"/>
      <c r="S41" s="110"/>
      <c r="T41" s="110"/>
      <c r="U41" s="110"/>
      <c r="V41" s="105" t="e">
        <f>SQRT(V40)</f>
        <v>#VALUE!</v>
      </c>
      <c r="W41" s="11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customHeight="1" ht="14.25">
      <c r="A42" s="103" t="s">
        <v>270</v>
      </c>
      <c r="B42" s="110"/>
      <c r="C42" s="110"/>
      <c r="D42" s="110"/>
      <c r="E42" s="110"/>
      <c r="F42" s="110"/>
      <c r="G42" s="110"/>
      <c r="H42" s="110"/>
      <c r="I42" s="110"/>
      <c r="J42" s="105" t="e">
        <f>TINV(0.05,J41)</f>
        <v>#VALUE!</v>
      </c>
      <c r="K42" s="111"/>
      <c r="L42" s="2"/>
      <c r="M42" s="103" t="s">
        <v>269</v>
      </c>
      <c r="N42" s="110"/>
      <c r="O42" s="110"/>
      <c r="P42" s="110"/>
      <c r="Q42" s="110"/>
      <c r="R42" s="110"/>
      <c r="S42" s="110"/>
      <c r="T42" s="110"/>
      <c r="U42" s="110"/>
      <c r="V42" s="105" t="e">
        <f>V41^4/W40</f>
        <v>#VALUE!</v>
      </c>
      <c r="W42" s="111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customHeight="1" ht="14.25">
      <c r="A43" s="103" t="s">
        <v>271</v>
      </c>
      <c r="B43" s="110"/>
      <c r="C43" s="110"/>
      <c r="D43" s="110"/>
      <c r="E43" s="110"/>
      <c r="F43" s="110"/>
      <c r="G43" s="110"/>
      <c r="H43" s="110"/>
      <c r="I43" s="110"/>
      <c r="J43" s="105" t="e">
        <f>J42*J40</f>
        <v>#VALUE!</v>
      </c>
      <c r="K43" s="111"/>
      <c r="L43" s="2"/>
      <c r="M43" s="103" t="s">
        <v>270</v>
      </c>
      <c r="N43" s="110"/>
      <c r="O43" s="110"/>
      <c r="P43" s="110"/>
      <c r="Q43" s="110"/>
      <c r="R43" s="110"/>
      <c r="S43" s="110"/>
      <c r="T43" s="110"/>
      <c r="U43" s="110"/>
      <c r="V43" s="105">
        <v>2.0048792881881</v>
      </c>
      <c r="W43" s="111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customHeight="1" ht="14.25">
      <c r="A44" s="2"/>
      <c r="B44" s="2"/>
      <c r="C44" s="97"/>
      <c r="D44" s="2"/>
      <c r="E44" s="2"/>
      <c r="F44" s="2"/>
      <c r="G44" s="2"/>
      <c r="H44" s="2"/>
      <c r="I44" s="2"/>
      <c r="J44" s="2"/>
      <c r="K44" s="2"/>
      <c r="L44" s="2"/>
      <c r="M44" s="103" t="s">
        <v>271</v>
      </c>
      <c r="N44" s="110"/>
      <c r="O44" s="110"/>
      <c r="P44" s="110"/>
      <c r="Q44" s="110"/>
      <c r="R44" s="110"/>
      <c r="S44" s="110"/>
      <c r="T44" s="110"/>
      <c r="U44" s="110"/>
      <c r="V44" s="105" t="e">
        <f>V43*V41</f>
        <v>#VALUE!</v>
      </c>
      <c r="W44" s="111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customHeight="1" ht="14.25">
      <c r="A45" s="2" t="str">
        <f>A12</f>
        <v>Akurasi Pengontrolan dan Keseragaman Temperatur (AIR MODE )</v>
      </c>
      <c r="B45" s="96"/>
      <c r="C45" s="2"/>
      <c r="D45" s="2"/>
      <c r="E45" s="94">
        <f>[1]Skoring!$C$56</f>
        <v>0</v>
      </c>
      <c r="F45" s="2" t="str">
        <f>$B$15</f>
        <v>⁰ C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  <row r="46" spans="1:38" customHeight="1" ht="14.25">
      <c r="A46" s="2" t="s">
        <v>252</v>
      </c>
      <c r="B46" s="96"/>
      <c r="C46" s="97"/>
      <c r="D46" s="2"/>
      <c r="E46" s="96" t="s">
        <v>70</v>
      </c>
      <c r="F46" s="97"/>
      <c r="G46" s="2"/>
      <c r="H46" s="2"/>
      <c r="I46" s="2"/>
      <c r="J46" s="2"/>
      <c r="K46" s="2"/>
      <c r="L46" s="2"/>
      <c r="M46" s="2" t="str">
        <f>M13</f>
        <v>Akurasi Pengontrolan dan Keseragaman Temperatur (AIR MODE )</v>
      </c>
      <c r="N46" s="96"/>
      <c r="O46" s="2"/>
      <c r="P46" s="2"/>
      <c r="Q46" s="94">
        <f>[1]Skoring!$C$61</f>
        <v>0</v>
      </c>
      <c r="R46" s="2" t="str">
        <f>$N$5</f>
        <v>⁰ C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customHeight="1" ht="14.25">
      <c r="A47" s="101" t="s">
        <v>253</v>
      </c>
      <c r="B47" s="102" t="s">
        <v>254</v>
      </c>
      <c r="C47" s="114" t="s">
        <v>255</v>
      </c>
      <c r="D47" s="101" t="s">
        <v>256</v>
      </c>
      <c r="E47" s="101" t="s">
        <v>257</v>
      </c>
      <c r="F47" s="101" t="s">
        <v>258</v>
      </c>
      <c r="G47" s="98" t="s">
        <v>259</v>
      </c>
      <c r="H47" s="98" t="s">
        <v>260</v>
      </c>
      <c r="I47" s="98" t="s">
        <v>261</v>
      </c>
      <c r="J47" s="98" t="s">
        <v>262</v>
      </c>
      <c r="K47" s="99" t="s">
        <v>263</v>
      </c>
      <c r="L47" s="2"/>
      <c r="M47" s="2" t="s">
        <v>252</v>
      </c>
      <c r="N47" s="96"/>
      <c r="O47" s="97"/>
      <c r="P47" s="2"/>
      <c r="Q47" s="96" t="s">
        <v>71</v>
      </c>
      <c r="R47" s="97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customHeight="1" ht="14.25">
      <c r="A48" s="103" t="s">
        <v>264</v>
      </c>
      <c r="B48" s="104" t="s">
        <v>249</v>
      </c>
      <c r="C48" s="103" t="s">
        <v>265</v>
      </c>
      <c r="D48" s="105">
        <f>'Olah Data'!E41</f>
        <v>0.0044721359391856</v>
      </c>
      <c r="E48" s="105">
        <f>SQRT(5)</f>
        <v>2.2360679774998</v>
      </c>
      <c r="F48" s="106">
        <v>4</v>
      </c>
      <c r="G48" s="105">
        <f>D48/E48</f>
        <v>0.0019999999929278</v>
      </c>
      <c r="H48" s="103">
        <v>1</v>
      </c>
      <c r="I48" s="105">
        <f>G48*H48</f>
        <v>0.0019999999929278</v>
      </c>
      <c r="J48" s="105">
        <f>I48^2</f>
        <v>3.9999999717111E-6</v>
      </c>
      <c r="K48" s="107">
        <f>J48^2/F48</f>
        <v>3.9999999434222E-12</v>
      </c>
      <c r="L48" s="2"/>
      <c r="M48" s="98" t="s">
        <v>253</v>
      </c>
      <c r="N48" s="99" t="s">
        <v>254</v>
      </c>
      <c r="O48" s="100" t="s">
        <v>255</v>
      </c>
      <c r="P48" s="101" t="s">
        <v>256</v>
      </c>
      <c r="Q48" s="101" t="s">
        <v>257</v>
      </c>
      <c r="R48" s="101" t="s">
        <v>258</v>
      </c>
      <c r="S48" s="101" t="s">
        <v>259</v>
      </c>
      <c r="T48" s="101" t="s">
        <v>260</v>
      </c>
      <c r="U48" s="101" t="s">
        <v>261</v>
      </c>
      <c r="V48" s="101" t="s">
        <v>262</v>
      </c>
      <c r="W48" s="102" t="s">
        <v>263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customHeight="1" ht="14.25">
      <c r="A49" s="108" t="s">
        <v>266</v>
      </c>
      <c r="B49" s="104" t="s">
        <v>249</v>
      </c>
      <c r="C49" s="103" t="s">
        <v>267</v>
      </c>
      <c r="D49" s="109" t="e">
        <f>0.5*'LK yg diisi'!$C$14</f>
        <v>#VALUE!</v>
      </c>
      <c r="E49" s="105">
        <f>SQRT(3)</f>
        <v>1.7320508075689</v>
      </c>
      <c r="F49" s="106">
        <v>50</v>
      </c>
      <c r="G49" s="105" t="e">
        <f>D49/E49</f>
        <v>#VALUE!</v>
      </c>
      <c r="H49" s="103">
        <v>1</v>
      </c>
      <c r="I49" s="105" t="e">
        <f>G49*H49</f>
        <v>#VALUE!</v>
      </c>
      <c r="J49" s="105" t="e">
        <f>I49^2</f>
        <v>#VALUE!</v>
      </c>
      <c r="K49" s="107" t="e">
        <f>J49^2/F49</f>
        <v>#VALUE!</v>
      </c>
      <c r="L49" s="2"/>
      <c r="M49" s="103" t="s">
        <v>264</v>
      </c>
      <c r="N49" s="104" t="s">
        <v>249</v>
      </c>
      <c r="O49" s="103" t="s">
        <v>265</v>
      </c>
      <c r="P49" s="105">
        <f>'Olah Data'!E47</f>
        <v>9.7621718894926</v>
      </c>
      <c r="Q49" s="105">
        <f>SQRT(5)</f>
        <v>2.2360679774998</v>
      </c>
      <c r="R49" s="103">
        <v>4</v>
      </c>
      <c r="S49" s="105">
        <f>P49/Q49</f>
        <v>4.3657759905886</v>
      </c>
      <c r="T49" s="103">
        <v>1</v>
      </c>
      <c r="U49" s="105">
        <f>S49*T49</f>
        <v>4.3657759905886</v>
      </c>
      <c r="V49" s="105">
        <f>U49^2</f>
        <v>19.06</v>
      </c>
      <c r="W49" s="107">
        <f>V49^2/R49</f>
        <v>90.8209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customHeight="1" ht="14.25">
      <c r="A50" s="103" t="s">
        <v>231</v>
      </c>
      <c r="B50" s="110"/>
      <c r="C50" s="110"/>
      <c r="D50" s="110"/>
      <c r="E50" s="110"/>
      <c r="F50" s="110"/>
      <c r="G50" s="110"/>
      <c r="H50" s="110"/>
      <c r="I50" s="110"/>
      <c r="J50" s="105" t="e">
        <f>SUM(J48:J49)</f>
        <v>#VALUE!</v>
      </c>
      <c r="K50" s="107" t="e">
        <f>SUM(K48:K49)</f>
        <v>#VALUE!</v>
      </c>
      <c r="L50" s="2"/>
      <c r="M50" s="108" t="s">
        <v>273</v>
      </c>
      <c r="N50" s="104" t="s">
        <v>249</v>
      </c>
      <c r="O50" s="103" t="s">
        <v>265</v>
      </c>
      <c r="P50" s="105">
        <f>'Serti Incu '!S15</f>
        <v>0.47</v>
      </c>
      <c r="Q50" s="105">
        <v>2</v>
      </c>
      <c r="R50" s="103">
        <v>50</v>
      </c>
      <c r="S50" s="105">
        <f>P50/Q50</f>
        <v>0.235</v>
      </c>
      <c r="T50" s="103">
        <v>1</v>
      </c>
      <c r="U50" s="105">
        <f>S50*T50</f>
        <v>0.235</v>
      </c>
      <c r="V50" s="105">
        <f>U50^2</f>
        <v>0.055225</v>
      </c>
      <c r="W50" s="107">
        <f>V50^2/R50</f>
        <v>6.09960125E-5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8" customHeight="1" ht="14.25">
      <c r="A51" s="103" t="s">
        <v>268</v>
      </c>
      <c r="B51" s="110"/>
      <c r="C51" s="110"/>
      <c r="D51" s="110"/>
      <c r="E51" s="110"/>
      <c r="F51" s="110"/>
      <c r="G51" s="110"/>
      <c r="H51" s="110"/>
      <c r="I51" s="110"/>
      <c r="J51" s="105" t="e">
        <f>SQRT(J50)</f>
        <v>#VALUE!</v>
      </c>
      <c r="K51" s="111"/>
      <c r="L51" s="2"/>
      <c r="M51" s="108" t="s">
        <v>274</v>
      </c>
      <c r="N51" s="104" t="s">
        <v>249</v>
      </c>
      <c r="O51" s="103" t="s">
        <v>267</v>
      </c>
      <c r="P51" s="118">
        <f>0.5*(30%*B3)</f>
        <v>0.0075</v>
      </c>
      <c r="Q51" s="105">
        <f>SQRT(3)</f>
        <v>1.7320508075689</v>
      </c>
      <c r="R51" s="103">
        <v>50</v>
      </c>
      <c r="S51" s="105">
        <f>P51/Q51</f>
        <v>0.0043301270189222</v>
      </c>
      <c r="T51" s="103">
        <v>1</v>
      </c>
      <c r="U51" s="105">
        <f>S51*T51</f>
        <v>0.0043301270189222</v>
      </c>
      <c r="V51" s="105">
        <f>U51^2</f>
        <v>1.875E-5</v>
      </c>
      <c r="W51" s="107">
        <f>V51^2/R51</f>
        <v>7.03125E-12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spans="1:38" customHeight="1" ht="14.25">
      <c r="A52" s="103" t="s">
        <v>269</v>
      </c>
      <c r="B52" s="110"/>
      <c r="C52" s="110"/>
      <c r="D52" s="110"/>
      <c r="E52" s="110"/>
      <c r="F52" s="110"/>
      <c r="G52" s="110"/>
      <c r="H52" s="110"/>
      <c r="I52" s="110"/>
      <c r="J52" s="105" t="e">
        <f>J51^4/K50</f>
        <v>#VALUE!</v>
      </c>
      <c r="K52" s="111"/>
      <c r="L52" s="2"/>
      <c r="M52" s="108" t="s">
        <v>266</v>
      </c>
      <c r="N52" s="104" t="s">
        <v>249</v>
      </c>
      <c r="O52" s="103" t="s">
        <v>267</v>
      </c>
      <c r="P52" s="109" t="e">
        <f>0.5*'LK yg diisi'!$C$14</f>
        <v>#VALUE!</v>
      </c>
      <c r="Q52" s="105">
        <f>SQRT(3)</f>
        <v>1.7320508075689</v>
      </c>
      <c r="R52" s="103">
        <v>50</v>
      </c>
      <c r="S52" s="105" t="e">
        <f>P52/Q52</f>
        <v>#VALUE!</v>
      </c>
      <c r="T52" s="103">
        <v>1</v>
      </c>
      <c r="U52" s="105" t="e">
        <f>S52*T52</f>
        <v>#VALUE!</v>
      </c>
      <c r="V52" s="105" t="e">
        <f>U52^2</f>
        <v>#VALUE!</v>
      </c>
      <c r="W52" s="107" t="e">
        <f>V52^2/R52</f>
        <v>#VALUE!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</row>
    <row r="53" spans="1:38" customHeight="1" ht="14.25">
      <c r="A53" s="103" t="s">
        <v>270</v>
      </c>
      <c r="B53" s="110"/>
      <c r="C53" s="110"/>
      <c r="D53" s="110"/>
      <c r="E53" s="110"/>
      <c r="F53" s="110"/>
      <c r="G53" s="110"/>
      <c r="H53" s="110"/>
      <c r="I53" s="110"/>
      <c r="J53" s="105" t="e">
        <f>TINV(0.05,J52)</f>
        <v>#VALUE!</v>
      </c>
      <c r="K53" s="111"/>
      <c r="L53" s="2"/>
      <c r="M53" s="103" t="s">
        <v>231</v>
      </c>
      <c r="N53" s="110"/>
      <c r="O53" s="110"/>
      <c r="P53" s="110"/>
      <c r="Q53" s="110"/>
      <c r="R53" s="110"/>
      <c r="S53" s="110"/>
      <c r="T53" s="110"/>
      <c r="U53" s="110"/>
      <c r="V53" s="105" t="e">
        <f>SUM(V49:V52)</f>
        <v>#VALUE!</v>
      </c>
      <c r="W53" s="107" t="e">
        <f>SUM(W49:W52)</f>
        <v>#VALUE!</v>
      </c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customHeight="1" ht="14.25">
      <c r="A54" s="103" t="s">
        <v>271</v>
      </c>
      <c r="B54" s="110"/>
      <c r="C54" s="110"/>
      <c r="D54" s="110"/>
      <c r="E54" s="110"/>
      <c r="F54" s="110"/>
      <c r="G54" s="110"/>
      <c r="H54" s="110"/>
      <c r="I54" s="110"/>
      <c r="J54" s="105" t="e">
        <f>J53*J51</f>
        <v>#VALUE!</v>
      </c>
      <c r="K54" s="111"/>
      <c r="L54" s="2"/>
      <c r="M54" s="103" t="s">
        <v>268</v>
      </c>
      <c r="N54" s="110"/>
      <c r="O54" s="110"/>
      <c r="P54" s="110"/>
      <c r="Q54" s="110"/>
      <c r="R54" s="110"/>
      <c r="S54" s="110"/>
      <c r="T54" s="110"/>
      <c r="U54" s="110"/>
      <c r="V54" s="105" t="e">
        <f>SQRT(V53)</f>
        <v>#VALUE!</v>
      </c>
      <c r="W54" s="111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</row>
    <row r="55" spans="1:38" customHeight="1" ht="14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03" t="s">
        <v>269</v>
      </c>
      <c r="N55" s="110"/>
      <c r="O55" s="110"/>
      <c r="P55" s="110"/>
      <c r="Q55" s="110"/>
      <c r="R55" s="110"/>
      <c r="S55" s="110"/>
      <c r="T55" s="110"/>
      <c r="U55" s="110"/>
      <c r="V55" s="105" t="e">
        <f>V54^4/W53</f>
        <v>#VALUE!</v>
      </c>
      <c r="W55" s="111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customHeight="1" ht="14.25">
      <c r="A56" s="2" t="str">
        <f>A34</f>
        <v>Akurasi Pengontrolan dan Keseragaman Temperatur (AIR MODE )</v>
      </c>
      <c r="B56" s="96"/>
      <c r="C56" s="2"/>
      <c r="D56" s="2"/>
      <c r="E56" s="94">
        <f>[1]Skoring!$C$56</f>
        <v>0</v>
      </c>
      <c r="F56" s="2" t="str">
        <f>$B$15</f>
        <v>⁰ C</v>
      </c>
      <c r="G56" s="2"/>
      <c r="H56" s="2"/>
      <c r="I56" s="2"/>
      <c r="J56" s="2"/>
      <c r="K56" s="2"/>
      <c r="L56" s="2"/>
      <c r="M56" s="103" t="s">
        <v>270</v>
      </c>
      <c r="N56" s="110"/>
      <c r="O56" s="110"/>
      <c r="P56" s="110"/>
      <c r="Q56" s="110"/>
      <c r="R56" s="110"/>
      <c r="S56" s="110"/>
      <c r="T56" s="110"/>
      <c r="U56" s="110"/>
      <c r="V56" s="105" t="e">
        <f>TINV(0.05,V55)</f>
        <v>#VALUE!</v>
      </c>
      <c r="W56" s="111"/>
      <c r="X56" s="2"/>
      <c r="Y56" s="2"/>
      <c r="Z56" s="2"/>
      <c r="AA56" s="2"/>
      <c r="AB56" s="115"/>
      <c r="AC56" s="115"/>
      <c r="AD56" s="115"/>
      <c r="AE56" s="116"/>
      <c r="AF56" s="116"/>
      <c r="AG56" s="116"/>
      <c r="AH56" s="116"/>
      <c r="AI56" s="116"/>
      <c r="AJ56" s="116"/>
      <c r="AK56" s="116"/>
      <c r="AL56" s="116"/>
    </row>
    <row r="57" spans="1:38" customHeight="1" ht="14.25">
      <c r="A57" s="2" t="s">
        <v>252</v>
      </c>
      <c r="B57" s="96"/>
      <c r="C57" s="97"/>
      <c r="D57" s="2"/>
      <c r="E57" s="96" t="s">
        <v>71</v>
      </c>
      <c r="F57" s="97"/>
      <c r="G57" s="2"/>
      <c r="H57" s="2"/>
      <c r="I57" s="2"/>
      <c r="J57" s="2"/>
      <c r="K57" s="2"/>
      <c r="L57" s="2"/>
      <c r="M57" s="103" t="s">
        <v>271</v>
      </c>
      <c r="N57" s="110"/>
      <c r="O57" s="110"/>
      <c r="P57" s="110"/>
      <c r="Q57" s="110"/>
      <c r="R57" s="110"/>
      <c r="S57" s="110"/>
      <c r="T57" s="110"/>
      <c r="U57" s="110"/>
      <c r="V57" s="105" t="e">
        <f>V56*V54</f>
        <v>#VALUE!</v>
      </c>
      <c r="W57" s="111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1:38" customHeight="1" ht="14.25">
      <c r="A58" s="98" t="s">
        <v>253</v>
      </c>
      <c r="B58" s="99" t="s">
        <v>254</v>
      </c>
      <c r="C58" s="100" t="s">
        <v>255</v>
      </c>
      <c r="D58" s="101" t="s">
        <v>256</v>
      </c>
      <c r="E58" s="101" t="s">
        <v>257</v>
      </c>
      <c r="F58" s="101" t="s">
        <v>258</v>
      </c>
      <c r="G58" s="101" t="s">
        <v>259</v>
      </c>
      <c r="H58" s="101" t="s">
        <v>260</v>
      </c>
      <c r="I58" s="101" t="s">
        <v>261</v>
      </c>
      <c r="J58" s="101" t="s">
        <v>262</v>
      </c>
      <c r="K58" s="102" t="s">
        <v>263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1:38" customHeight="1" ht="14.25">
      <c r="A59" s="103" t="s">
        <v>264</v>
      </c>
      <c r="B59" s="104" t="s">
        <v>249</v>
      </c>
      <c r="C59" s="103" t="s">
        <v>265</v>
      </c>
      <c r="D59" s="105">
        <f>'Olah Data'!E42</f>
        <v>0</v>
      </c>
      <c r="E59" s="105">
        <f>SQRT(5)</f>
        <v>2.2360679774998</v>
      </c>
      <c r="F59" s="103">
        <v>4</v>
      </c>
      <c r="G59" s="105">
        <f>D59/E59</f>
        <v>0</v>
      </c>
      <c r="H59" s="103">
        <v>1</v>
      </c>
      <c r="I59" s="105">
        <f>G59*H59</f>
        <v>0</v>
      </c>
      <c r="J59" s="105">
        <f>I59^2</f>
        <v>0</v>
      </c>
      <c r="K59" s="107">
        <f>J59^2/F59</f>
        <v>0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1:38" customHeight="1" ht="14.25">
      <c r="A60" s="108" t="s">
        <v>273</v>
      </c>
      <c r="B60" s="104" t="s">
        <v>249</v>
      </c>
      <c r="C60" s="103" t="s">
        <v>265</v>
      </c>
      <c r="D60" s="105">
        <f>'Serti Incu '!S15</f>
        <v>0.47</v>
      </c>
      <c r="E60" s="105">
        <v>2</v>
      </c>
      <c r="F60" s="103">
        <v>50</v>
      </c>
      <c r="G60" s="105">
        <f>D60/E60</f>
        <v>0.235</v>
      </c>
      <c r="H60" s="103">
        <v>1</v>
      </c>
      <c r="I60" s="105">
        <f>G60*H60</f>
        <v>0.235</v>
      </c>
      <c r="J60" s="105">
        <f>I60^2</f>
        <v>0.055225</v>
      </c>
      <c r="K60" s="107">
        <f>J60^2/F60</f>
        <v>6.09960125E-5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8" customHeight="1" ht="14.25">
      <c r="A61" s="108" t="s">
        <v>274</v>
      </c>
      <c r="B61" s="104" t="s">
        <v>249</v>
      </c>
      <c r="C61" s="103" t="s">
        <v>267</v>
      </c>
      <c r="D61" s="118">
        <f>0.5*(30%*B3)</f>
        <v>0.0075</v>
      </c>
      <c r="E61" s="105">
        <f>SQRT(3)</f>
        <v>1.7320508075689</v>
      </c>
      <c r="F61" s="103">
        <v>50</v>
      </c>
      <c r="G61" s="105">
        <f>D61/E61</f>
        <v>0.0043301270189222</v>
      </c>
      <c r="H61" s="103">
        <v>1</v>
      </c>
      <c r="I61" s="105">
        <f>G61*H61</f>
        <v>0.0043301270189222</v>
      </c>
      <c r="J61" s="105">
        <f>I61^2</f>
        <v>1.875E-5</v>
      </c>
      <c r="K61" s="107">
        <f>J61^2/F61</f>
        <v>7.03125E-12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8" customHeight="1" ht="14.25">
      <c r="A62" s="108" t="s">
        <v>266</v>
      </c>
      <c r="B62" s="104" t="s">
        <v>249</v>
      </c>
      <c r="C62" s="103" t="s">
        <v>267</v>
      </c>
      <c r="D62" s="109" t="e">
        <f>0.5*'LK yg diisi'!$C$14</f>
        <v>#VALUE!</v>
      </c>
      <c r="E62" s="105">
        <f>SQRT(3)</f>
        <v>1.7320508075689</v>
      </c>
      <c r="F62" s="103">
        <v>50</v>
      </c>
      <c r="G62" s="105" t="e">
        <f>D62/E62</f>
        <v>#VALUE!</v>
      </c>
      <c r="H62" s="103">
        <v>1</v>
      </c>
      <c r="I62" s="105" t="e">
        <f>G62*H62</f>
        <v>#VALUE!</v>
      </c>
      <c r="J62" s="105" t="e">
        <f>I62^2</f>
        <v>#VALUE!</v>
      </c>
      <c r="K62" s="107" t="e">
        <f>J62^2/F62</f>
        <v>#VALUE!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38" customHeight="1" ht="14.25">
      <c r="A63" s="103" t="s">
        <v>231</v>
      </c>
      <c r="B63" s="110"/>
      <c r="C63" s="110"/>
      <c r="D63" s="110"/>
      <c r="E63" s="110"/>
      <c r="F63" s="110"/>
      <c r="G63" s="110"/>
      <c r="H63" s="110"/>
      <c r="I63" s="110"/>
      <c r="J63" s="105" t="e">
        <f>SUM(J59:J62)</f>
        <v>#VALUE!</v>
      </c>
      <c r="K63" s="107" t="e">
        <f>SUM(K59:K62)</f>
        <v>#VALUE!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38" customHeight="1" ht="14.25">
      <c r="A64" s="103" t="s">
        <v>268</v>
      </c>
      <c r="B64" s="110"/>
      <c r="C64" s="110"/>
      <c r="D64" s="110"/>
      <c r="E64" s="110"/>
      <c r="F64" s="110"/>
      <c r="G64" s="110"/>
      <c r="H64" s="110"/>
      <c r="I64" s="110"/>
      <c r="J64" s="105" t="e">
        <f>SQRT(J63)</f>
        <v>#VALUE!</v>
      </c>
      <c r="K64" s="11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8" customHeight="1" ht="14.25">
      <c r="A65" s="103" t="s">
        <v>269</v>
      </c>
      <c r="B65" s="110"/>
      <c r="C65" s="110"/>
      <c r="D65" s="110"/>
      <c r="E65" s="110"/>
      <c r="F65" s="110"/>
      <c r="G65" s="110"/>
      <c r="H65" s="110"/>
      <c r="I65" s="110"/>
      <c r="J65" s="105" t="e">
        <f>J64^4/K63</f>
        <v>#VALUE!</v>
      </c>
      <c r="K65" s="11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8" customHeight="1" ht="14.25">
      <c r="A66" s="103" t="s">
        <v>270</v>
      </c>
      <c r="B66" s="110"/>
      <c r="C66" s="110"/>
      <c r="D66" s="110"/>
      <c r="E66" s="110"/>
      <c r="F66" s="110"/>
      <c r="G66" s="110"/>
      <c r="H66" s="110"/>
      <c r="I66" s="110"/>
      <c r="J66" s="105" t="e">
        <f>TINV(0.05,J65)</f>
        <v>#VALUE!</v>
      </c>
      <c r="K66" s="11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8" customHeight="1" ht="14.25">
      <c r="A67" s="103" t="s">
        <v>271</v>
      </c>
      <c r="B67" s="110"/>
      <c r="C67" s="110"/>
      <c r="D67" s="110"/>
      <c r="E67" s="110"/>
      <c r="F67" s="110"/>
      <c r="G67" s="110"/>
      <c r="H67" s="110"/>
      <c r="I67" s="110"/>
      <c r="J67" s="105" t="e">
        <f>J66*J64</f>
        <v>#VALUE!</v>
      </c>
      <c r="K67" s="11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</row>
    <row r="68" spans="1:38" customHeight="1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8" customHeight="1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8" customHeight="1" ht="14.25">
      <c r="A70" s="96" t="s">
        <v>238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8" customHeight="1" ht="14.25">
      <c r="A71" s="2" t="str">
        <f>M25</f>
        <v>Titik ukur</v>
      </c>
      <c r="B71" s="96"/>
      <c r="C71" s="97"/>
      <c r="D71" s="2"/>
      <c r="E71" s="96">
        <f>[1]Skoring!C101</f>
        <v>0</v>
      </c>
      <c r="F71" s="2" t="str">
        <f>F12</f>
        <v>⁰ C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8" customHeight="1" ht="14.25">
      <c r="A72" s="98" t="s">
        <v>253</v>
      </c>
      <c r="B72" s="99" t="s">
        <v>254</v>
      </c>
      <c r="C72" s="100" t="s">
        <v>255</v>
      </c>
      <c r="D72" s="101" t="s">
        <v>256</v>
      </c>
      <c r="E72" s="101" t="s">
        <v>257</v>
      </c>
      <c r="F72" s="101" t="s">
        <v>258</v>
      </c>
      <c r="G72" s="101" t="s">
        <v>259</v>
      </c>
      <c r="H72" s="101" t="s">
        <v>260</v>
      </c>
      <c r="I72" s="101" t="s">
        <v>261</v>
      </c>
      <c r="J72" s="101" t="s">
        <v>262</v>
      </c>
      <c r="K72" s="102" t="s">
        <v>263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8" customHeight="1" ht="14.25">
      <c r="A73" s="103" t="s">
        <v>264</v>
      </c>
      <c r="B73" s="104" t="s">
        <v>275</v>
      </c>
      <c r="C73" s="103" t="s">
        <v>265</v>
      </c>
      <c r="D73" s="105">
        <f>'Olah Data'!D78</f>
        <v>0.057735026909091</v>
      </c>
      <c r="E73" s="105">
        <f>SQRT(3)</f>
        <v>1.7320508075689</v>
      </c>
      <c r="F73" s="103">
        <v>2</v>
      </c>
      <c r="G73" s="105">
        <f>D73/E73</f>
        <v>0.033333333327634</v>
      </c>
      <c r="H73" s="103">
        <v>1</v>
      </c>
      <c r="I73" s="105">
        <f>G73*H73</f>
        <v>0.033333333327634</v>
      </c>
      <c r="J73" s="105">
        <f>I73^2</f>
        <v>0.0011111111107311</v>
      </c>
      <c r="K73" s="107">
        <f>J73^2/F73</f>
        <v>6.172839501951E-7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</row>
    <row r="74" spans="1:38" customHeight="1" ht="14.25">
      <c r="A74" s="108" t="s">
        <v>273</v>
      </c>
      <c r="B74" s="104" t="s">
        <v>275</v>
      </c>
      <c r="C74" s="103" t="s">
        <v>265</v>
      </c>
      <c r="D74" s="105">
        <f>'Serti Incu '!L28</f>
        <v>2.5</v>
      </c>
      <c r="E74" s="105">
        <v>2</v>
      </c>
      <c r="F74" s="103">
        <v>50</v>
      </c>
      <c r="G74" s="105">
        <f>D74/E74</f>
        <v>1.25</v>
      </c>
      <c r="H74" s="103">
        <v>1</v>
      </c>
      <c r="I74" s="105">
        <f>G74*H74</f>
        <v>1.25</v>
      </c>
      <c r="J74" s="105">
        <f>I74^2</f>
        <v>1.5625</v>
      </c>
      <c r="K74" s="107">
        <f>J74^2/F74</f>
        <v>0.048828125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</row>
    <row r="75" spans="1:38" customHeight="1" ht="14.25">
      <c r="A75" s="108" t="s">
        <v>274</v>
      </c>
      <c r="B75" s="104" t="s">
        <v>275</v>
      </c>
      <c r="C75" s="103" t="s">
        <v>267</v>
      </c>
      <c r="D75" s="105">
        <f>0.5*(30%*E3)</f>
        <v>0.45</v>
      </c>
      <c r="E75" s="105">
        <f>SQRT(3)</f>
        <v>1.7320508075689</v>
      </c>
      <c r="F75" s="103">
        <v>50</v>
      </c>
      <c r="G75" s="105">
        <f>D75/E75</f>
        <v>0.25980762113533</v>
      </c>
      <c r="H75" s="103">
        <v>1</v>
      </c>
      <c r="I75" s="105">
        <f>G75*H75</f>
        <v>0.25980762113533</v>
      </c>
      <c r="J75" s="105">
        <f>I75^2</f>
        <v>0.0675</v>
      </c>
      <c r="K75" s="107">
        <f>J75^2/F75</f>
        <v>9.1125E-5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  <row r="76" spans="1:38" customHeight="1" ht="14.25">
      <c r="A76" s="108" t="s">
        <v>266</v>
      </c>
      <c r="B76" s="104" t="s">
        <v>275</v>
      </c>
      <c r="C76" s="103" t="s">
        <v>267</v>
      </c>
      <c r="D76" s="119" t="e">
        <f>0.5*'LK yg diisi'!C14</f>
        <v>#VALUE!</v>
      </c>
      <c r="E76" s="105">
        <f>SQRT(3)</f>
        <v>1.7320508075689</v>
      </c>
      <c r="F76" s="103">
        <v>50</v>
      </c>
      <c r="G76" s="105" t="e">
        <f>D76/E76</f>
        <v>#VALUE!</v>
      </c>
      <c r="H76" s="103">
        <v>1</v>
      </c>
      <c r="I76" s="105" t="e">
        <f>G76*H76</f>
        <v>#VALUE!</v>
      </c>
      <c r="J76" s="105" t="e">
        <f>I76^2</f>
        <v>#VALUE!</v>
      </c>
      <c r="K76" s="107" t="e">
        <f>J76^2/F76</f>
        <v>#VALUE!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</row>
    <row r="77" spans="1:38" customHeight="1" ht="14.25">
      <c r="A77" s="103" t="s">
        <v>231</v>
      </c>
      <c r="B77" s="110"/>
      <c r="C77" s="110"/>
      <c r="D77" s="110"/>
      <c r="E77" s="110"/>
      <c r="F77" s="110"/>
      <c r="G77" s="110"/>
      <c r="H77" s="110"/>
      <c r="I77" s="110"/>
      <c r="J77" s="105" t="e">
        <f>SUM(J73:J76)</f>
        <v>#VALUE!</v>
      </c>
      <c r="K77" s="107" t="e">
        <f>SUM(K73:K76)</f>
        <v>#VALUE!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</row>
    <row r="78" spans="1:38" customHeight="1" ht="14.25">
      <c r="A78" s="103" t="s">
        <v>268</v>
      </c>
      <c r="B78" s="110"/>
      <c r="C78" s="110"/>
      <c r="D78" s="110"/>
      <c r="E78" s="110"/>
      <c r="F78" s="110"/>
      <c r="G78" s="110"/>
      <c r="H78" s="110"/>
      <c r="I78" s="110"/>
      <c r="J78" s="105" t="e">
        <f>SQRT(J77)</f>
        <v>#VALUE!</v>
      </c>
      <c r="K78" s="11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</row>
    <row r="79" spans="1:38" customHeight="1" ht="14.25">
      <c r="A79" s="103" t="s">
        <v>269</v>
      </c>
      <c r="B79" s="110"/>
      <c r="C79" s="110"/>
      <c r="D79" s="110"/>
      <c r="E79" s="110"/>
      <c r="F79" s="110"/>
      <c r="G79" s="110"/>
      <c r="H79" s="110"/>
      <c r="I79" s="110"/>
      <c r="J79" s="105" t="e">
        <f>J78^4/K77</f>
        <v>#VALUE!</v>
      </c>
      <c r="K79" s="11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38" customHeight="1" ht="14.25">
      <c r="A80" s="103" t="s">
        <v>270</v>
      </c>
      <c r="B80" s="110"/>
      <c r="C80" s="110"/>
      <c r="D80" s="110"/>
      <c r="E80" s="110"/>
      <c r="F80" s="110"/>
      <c r="G80" s="110"/>
      <c r="H80" s="110"/>
      <c r="I80" s="110"/>
      <c r="J80" s="105" t="e">
        <f>TINV(0.05,J79)</f>
        <v>#VALUE!</v>
      </c>
      <c r="K80" s="11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customHeight="1" ht="14.25">
      <c r="A81" s="103" t="s">
        <v>271</v>
      </c>
      <c r="B81" s="110"/>
      <c r="C81" s="110"/>
      <c r="D81" s="110"/>
      <c r="E81" s="110"/>
      <c r="F81" s="110"/>
      <c r="G81" s="110"/>
      <c r="H81" s="110"/>
      <c r="I81" s="110"/>
      <c r="J81" s="120" t="e">
        <f>J80*J78</f>
        <v>#VALUE!</v>
      </c>
      <c r="K81" s="11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:38" customHeight="1" ht="14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:38" customHeight="1" ht="14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customHeight="1" ht="14.25">
      <c r="A84" s="2" t="str">
        <f>M36</f>
        <v>Titik ukur</v>
      </c>
      <c r="B84" s="96"/>
      <c r="C84" s="97"/>
      <c r="D84" s="2"/>
      <c r="E84" s="96">
        <f>[1]Skoring!C102</f>
        <v>0</v>
      </c>
      <c r="F84" s="2" t="str">
        <f>F34</f>
        <v>⁰ C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customHeight="1" ht="14.25">
      <c r="A85" s="98" t="s">
        <v>253</v>
      </c>
      <c r="B85" s="99" t="s">
        <v>254</v>
      </c>
      <c r="C85" s="100" t="s">
        <v>255</v>
      </c>
      <c r="D85" s="101" t="s">
        <v>256</v>
      </c>
      <c r="E85" s="101" t="s">
        <v>257</v>
      </c>
      <c r="F85" s="101" t="s">
        <v>258</v>
      </c>
      <c r="G85" s="101" t="s">
        <v>259</v>
      </c>
      <c r="H85" s="101" t="s">
        <v>260</v>
      </c>
      <c r="I85" s="101" t="s">
        <v>261</v>
      </c>
      <c r="J85" s="101" t="s">
        <v>262</v>
      </c>
      <c r="K85" s="102" t="s">
        <v>263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customHeight="1" ht="14.25">
      <c r="A86" s="103" t="s">
        <v>264</v>
      </c>
      <c r="B86" s="104" t="s">
        <v>275</v>
      </c>
      <c r="C86" s="103" t="s">
        <v>265</v>
      </c>
      <c r="D86" s="105">
        <f>'Olah Data'!D79</f>
        <v>0.099999999995028</v>
      </c>
      <c r="E86" s="105">
        <f>SQRT(3)</f>
        <v>1.7320508075689</v>
      </c>
      <c r="F86" s="103">
        <v>2</v>
      </c>
      <c r="G86" s="105">
        <f>D86/E86</f>
        <v>0.057735026916092</v>
      </c>
      <c r="H86" s="103">
        <v>1</v>
      </c>
      <c r="I86" s="105">
        <f>G86*H86</f>
        <v>0.057735026916092</v>
      </c>
      <c r="J86" s="105">
        <f>I86^2</f>
        <v>0.0033333333330019</v>
      </c>
      <c r="K86" s="107">
        <f>J86^2/F86</f>
        <v>5.5555555544507E-6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customHeight="1" ht="14.25">
      <c r="A87" s="108" t="s">
        <v>273</v>
      </c>
      <c r="B87" s="104" t="s">
        <v>275</v>
      </c>
      <c r="C87" s="103" t="s">
        <v>265</v>
      </c>
      <c r="D87" s="105">
        <f>'Serti Incu '!L28</f>
        <v>2.5</v>
      </c>
      <c r="E87" s="105">
        <v>2</v>
      </c>
      <c r="F87" s="103">
        <v>50</v>
      </c>
      <c r="G87" s="105">
        <f>D87/E87</f>
        <v>1.25</v>
      </c>
      <c r="H87" s="103">
        <v>1</v>
      </c>
      <c r="I87" s="105">
        <f>G87*H87</f>
        <v>1.25</v>
      </c>
      <c r="J87" s="105">
        <f>I87^2</f>
        <v>1.5625</v>
      </c>
      <c r="K87" s="107">
        <f>J87^2/F87</f>
        <v>0.048828125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customHeight="1" ht="14.25">
      <c r="A88" s="108" t="s">
        <v>274</v>
      </c>
      <c r="B88" s="104" t="s">
        <v>275</v>
      </c>
      <c r="C88" s="103" t="s">
        <v>267</v>
      </c>
      <c r="D88" s="105">
        <f>0.5*(30%*E3)</f>
        <v>0.45</v>
      </c>
      <c r="E88" s="105">
        <f>SQRT(3)</f>
        <v>1.7320508075689</v>
      </c>
      <c r="F88" s="103">
        <v>50</v>
      </c>
      <c r="G88" s="105">
        <f>D88/E88</f>
        <v>0.25980762113533</v>
      </c>
      <c r="H88" s="103">
        <v>1</v>
      </c>
      <c r="I88" s="105">
        <f>G88*H88</f>
        <v>0.25980762113533</v>
      </c>
      <c r="J88" s="105">
        <f>I88^2</f>
        <v>0.0675</v>
      </c>
      <c r="K88" s="107">
        <f>J88^2/F88</f>
        <v>9.1125E-5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customHeight="1" ht="14.25">
      <c r="A89" s="108" t="s">
        <v>266</v>
      </c>
      <c r="B89" s="104" t="s">
        <v>275</v>
      </c>
      <c r="C89" s="103" t="s">
        <v>267</v>
      </c>
      <c r="D89" s="119" t="e">
        <f>0.5*'LK yg diisi'!C14</f>
        <v>#VALUE!</v>
      </c>
      <c r="E89" s="105">
        <f>SQRT(3)</f>
        <v>1.7320508075689</v>
      </c>
      <c r="F89" s="103">
        <v>50</v>
      </c>
      <c r="G89" s="105" t="e">
        <f>D89/E89</f>
        <v>#VALUE!</v>
      </c>
      <c r="H89" s="103">
        <v>1</v>
      </c>
      <c r="I89" s="105" t="e">
        <f>G89*H89</f>
        <v>#VALUE!</v>
      </c>
      <c r="J89" s="105" t="e">
        <f>I89^2</f>
        <v>#VALUE!</v>
      </c>
      <c r="K89" s="107" t="e">
        <f>J89^2/F89</f>
        <v>#VALUE!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customHeight="1" ht="14.25">
      <c r="A90" s="103" t="s">
        <v>231</v>
      </c>
      <c r="B90" s="110"/>
      <c r="C90" s="110"/>
      <c r="D90" s="110"/>
      <c r="E90" s="110"/>
      <c r="F90" s="110"/>
      <c r="G90" s="110"/>
      <c r="H90" s="110"/>
      <c r="I90" s="110"/>
      <c r="J90" s="105" t="e">
        <f>SUM(J86:J89)</f>
        <v>#VALUE!</v>
      </c>
      <c r="K90" s="107" t="e">
        <f>SUM(K86:K89)</f>
        <v>#VALUE!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customHeight="1" ht="14.25">
      <c r="A91" s="103" t="s">
        <v>268</v>
      </c>
      <c r="B91" s="110"/>
      <c r="C91" s="110"/>
      <c r="D91" s="110"/>
      <c r="E91" s="110"/>
      <c r="F91" s="110"/>
      <c r="G91" s="110"/>
      <c r="H91" s="110"/>
      <c r="I91" s="110"/>
      <c r="J91" s="105" t="e">
        <f>SQRT(J90)</f>
        <v>#VALUE!</v>
      </c>
      <c r="K91" s="11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customHeight="1" ht="14.25">
      <c r="A92" s="103" t="s">
        <v>269</v>
      </c>
      <c r="B92" s="110"/>
      <c r="C92" s="110"/>
      <c r="D92" s="110"/>
      <c r="E92" s="110"/>
      <c r="F92" s="110"/>
      <c r="G92" s="110"/>
      <c r="H92" s="110"/>
      <c r="I92" s="110"/>
      <c r="J92" s="105" t="e">
        <f>J91^4/K90</f>
        <v>#VALUE!</v>
      </c>
      <c r="K92" s="11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customHeight="1" ht="14.25">
      <c r="A93" s="103" t="s">
        <v>270</v>
      </c>
      <c r="B93" s="110"/>
      <c r="C93" s="110"/>
      <c r="D93" s="110"/>
      <c r="E93" s="110"/>
      <c r="F93" s="110"/>
      <c r="G93" s="110"/>
      <c r="H93" s="110"/>
      <c r="I93" s="110"/>
      <c r="J93" s="105" t="e">
        <f>TINV(0.05,J92)</f>
        <v>#VALUE!</v>
      </c>
      <c r="K93" s="11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customHeight="1" ht="14.25">
      <c r="A94" s="103" t="s">
        <v>271</v>
      </c>
      <c r="B94" s="110"/>
      <c r="C94" s="110"/>
      <c r="D94" s="110"/>
      <c r="E94" s="110"/>
      <c r="F94" s="110"/>
      <c r="G94" s="110"/>
      <c r="H94" s="110"/>
      <c r="I94" s="110"/>
      <c r="J94" s="120" t="e">
        <f>J93*J91</f>
        <v>#VALUE!</v>
      </c>
      <c r="K94" s="11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customHeight="1" ht="14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customHeight="1" ht="14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customHeight="1" ht="14.25">
      <c r="A97" s="121">
        <f>[1]Skoring!C105</f>
        <v>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customHeight="1" ht="14.25">
      <c r="A98" s="2" t="str">
        <f>M48</f>
        <v>Komponen</v>
      </c>
      <c r="B98" s="96"/>
      <c r="C98" s="2"/>
      <c r="D98" s="2"/>
      <c r="E98" s="122">
        <f>[1]Skoring!C108</f>
        <v>0</v>
      </c>
      <c r="F98" s="2" t="str">
        <f>$B$15</f>
        <v>⁰ C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customHeight="1" ht="14.25">
      <c r="A99" s="2" t="s">
        <v>252</v>
      </c>
      <c r="B99" s="96"/>
      <c r="C99" s="97"/>
      <c r="D99" s="2"/>
      <c r="E99" s="96" t="s">
        <v>276</v>
      </c>
      <c r="F99" s="9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customHeight="1" ht="14.25">
      <c r="A100" s="98" t="s">
        <v>253</v>
      </c>
      <c r="B100" s="99" t="s">
        <v>254</v>
      </c>
      <c r="C100" s="100" t="s">
        <v>255</v>
      </c>
      <c r="D100" s="101" t="s">
        <v>256</v>
      </c>
      <c r="E100" s="101" t="s">
        <v>257</v>
      </c>
      <c r="F100" s="101" t="s">
        <v>258</v>
      </c>
      <c r="G100" s="101" t="s">
        <v>259</v>
      </c>
      <c r="H100" s="101" t="s">
        <v>260</v>
      </c>
      <c r="I100" s="101" t="s">
        <v>261</v>
      </c>
      <c r="J100" s="101" t="s">
        <v>262</v>
      </c>
      <c r="K100" s="102" t="s">
        <v>263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customHeight="1" ht="14.25">
      <c r="A101" s="103" t="s">
        <v>264</v>
      </c>
      <c r="B101" s="104" t="s">
        <v>249</v>
      </c>
      <c r="C101" s="103" t="s">
        <v>265</v>
      </c>
      <c r="D101" s="105">
        <f>[1]Skoring!F108</f>
        <v>0</v>
      </c>
      <c r="E101" s="105">
        <v>2.4494897427832</v>
      </c>
      <c r="F101" s="103">
        <f>COUNT('[1]Input Data'!I111:T111)-1</f>
        <v>-1</v>
      </c>
      <c r="G101" s="105">
        <f>D101/E101</f>
        <v>0</v>
      </c>
      <c r="H101" s="103">
        <v>1</v>
      </c>
      <c r="I101" s="105">
        <f>G101*H101</f>
        <v>0</v>
      </c>
      <c r="J101" s="105">
        <f>I101^2</f>
        <v>0</v>
      </c>
      <c r="K101" s="107">
        <f>J101^2/F101</f>
        <v>-0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customHeight="1" ht="14.25">
      <c r="A102" s="108" t="s">
        <v>273</v>
      </c>
      <c r="B102" s="104" t="s">
        <v>249</v>
      </c>
      <c r="C102" s="103" t="s">
        <v>265</v>
      </c>
      <c r="D102" s="105">
        <v>0</v>
      </c>
      <c r="E102" s="105">
        <v>2</v>
      </c>
      <c r="F102" s="103">
        <v>50</v>
      </c>
      <c r="G102" s="105">
        <f>D102/E102</f>
        <v>0</v>
      </c>
      <c r="H102" s="103">
        <v>1</v>
      </c>
      <c r="I102" s="105">
        <f>G102*H102</f>
        <v>0</v>
      </c>
      <c r="J102" s="105">
        <f>I102^2</f>
        <v>0</v>
      </c>
      <c r="K102" s="107">
        <f>J102^2/F102</f>
        <v>0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customHeight="1" ht="14.25">
      <c r="A103" s="108" t="s">
        <v>274</v>
      </c>
      <c r="B103" s="104" t="s">
        <v>249</v>
      </c>
      <c r="C103" s="103" t="s">
        <v>267</v>
      </c>
      <c r="D103" s="105">
        <f>10%*D102</f>
        <v>0</v>
      </c>
      <c r="E103" s="105">
        <f>SQRT(3)</f>
        <v>1.7320508075689</v>
      </c>
      <c r="F103" s="103">
        <v>50</v>
      </c>
      <c r="G103" s="105">
        <f>D103/E103</f>
        <v>0</v>
      </c>
      <c r="H103" s="103">
        <v>1</v>
      </c>
      <c r="I103" s="105">
        <f>G103*H103</f>
        <v>0</v>
      </c>
      <c r="J103" s="105">
        <f>I103^2</f>
        <v>0</v>
      </c>
      <c r="K103" s="107">
        <f>J103^2/F103</f>
        <v>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customHeight="1" ht="14.25">
      <c r="A104" s="108" t="s">
        <v>266</v>
      </c>
      <c r="B104" s="104" t="s">
        <v>249</v>
      </c>
      <c r="C104" s="103" t="s">
        <v>267</v>
      </c>
      <c r="D104" s="119">
        <v>0.1</v>
      </c>
      <c r="E104" s="105">
        <f>SQRT(3)</f>
        <v>1.7320508075689</v>
      </c>
      <c r="F104" s="103">
        <v>50</v>
      </c>
      <c r="G104" s="105">
        <f>D104/E104</f>
        <v>0.057735026918963</v>
      </c>
      <c r="H104" s="103">
        <v>1</v>
      </c>
      <c r="I104" s="105">
        <f>G104*H104</f>
        <v>0.057735026918963</v>
      </c>
      <c r="J104" s="105">
        <f>I104^2</f>
        <v>0.0033333333333333</v>
      </c>
      <c r="K104" s="107">
        <f>J104^2/F104</f>
        <v>2.2222222222222E-7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customHeight="1" ht="14.25">
      <c r="A105" s="103" t="s">
        <v>231</v>
      </c>
      <c r="B105" s="110"/>
      <c r="C105" s="110"/>
      <c r="D105" s="110"/>
      <c r="E105" s="110"/>
      <c r="F105" s="110"/>
      <c r="G105" s="110"/>
      <c r="H105" s="110"/>
      <c r="I105" s="110"/>
      <c r="J105" s="105">
        <f>SUM(J101:J104)</f>
        <v>0.0033333333333333</v>
      </c>
      <c r="K105" s="107">
        <f>SUM(K101:K104)</f>
        <v>2.2222222222222E-7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customHeight="1" ht="14.25">
      <c r="A106" s="103" t="s">
        <v>268</v>
      </c>
      <c r="B106" s="110"/>
      <c r="C106" s="110"/>
      <c r="D106" s="110"/>
      <c r="E106" s="110"/>
      <c r="F106" s="110"/>
      <c r="G106" s="110"/>
      <c r="H106" s="110"/>
      <c r="I106" s="110"/>
      <c r="J106" s="105">
        <f>SQRT(J105)</f>
        <v>0.057735026918963</v>
      </c>
      <c r="K106" s="11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customHeight="1" ht="14.25">
      <c r="A107" s="103" t="s">
        <v>269</v>
      </c>
      <c r="B107" s="110"/>
      <c r="C107" s="110"/>
      <c r="D107" s="110"/>
      <c r="E107" s="110"/>
      <c r="F107" s="110"/>
      <c r="G107" s="110"/>
      <c r="H107" s="110"/>
      <c r="I107" s="110"/>
      <c r="J107" s="105">
        <f>J106^4/K105</f>
        <v>50</v>
      </c>
      <c r="K107" s="11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customHeight="1" ht="14.25">
      <c r="A108" s="103" t="s">
        <v>270</v>
      </c>
      <c r="B108" s="110"/>
      <c r="C108" s="110"/>
      <c r="D108" s="110"/>
      <c r="E108" s="110"/>
      <c r="F108" s="110"/>
      <c r="G108" s="110"/>
      <c r="H108" s="110"/>
      <c r="I108" s="110"/>
      <c r="J108" s="105">
        <f>TINV(0.05,J107)</f>
        <v>2.0085591121008</v>
      </c>
      <c r="K108" s="11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customHeight="1" ht="14.25">
      <c r="A109" s="103" t="s">
        <v>271</v>
      </c>
      <c r="B109" s="110"/>
      <c r="C109" s="110"/>
      <c r="D109" s="110"/>
      <c r="E109" s="110"/>
      <c r="F109" s="110"/>
      <c r="G109" s="110"/>
      <c r="H109" s="110"/>
      <c r="I109" s="110"/>
      <c r="J109" s="105">
        <f>J108*J106</f>
        <v>0.11596421440547</v>
      </c>
      <c r="K109" s="11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customHeight="1" ht="14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customHeight="1" ht="14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customHeight="1" ht="14.25">
      <c r="A112" s="121">
        <f>[1]Skoring!C110</f>
        <v>0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customHeight="1" ht="14.25">
      <c r="A113" s="2" t="s">
        <v>252</v>
      </c>
      <c r="B113" s="96"/>
      <c r="C113" s="97"/>
      <c r="D113" s="2"/>
      <c r="E113" s="96" t="s">
        <v>276</v>
      </c>
      <c r="F113" s="9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customHeight="1" ht="14.25">
      <c r="A114" s="98" t="s">
        <v>253</v>
      </c>
      <c r="B114" s="99" t="s">
        <v>254</v>
      </c>
      <c r="C114" s="100" t="s">
        <v>255</v>
      </c>
      <c r="D114" s="101" t="s">
        <v>256</v>
      </c>
      <c r="E114" s="101" t="s">
        <v>257</v>
      </c>
      <c r="F114" s="101" t="s">
        <v>258</v>
      </c>
      <c r="G114" s="101" t="s">
        <v>259</v>
      </c>
      <c r="H114" s="101" t="s">
        <v>260</v>
      </c>
      <c r="I114" s="101" t="s">
        <v>261</v>
      </c>
      <c r="J114" s="101" t="s">
        <v>262</v>
      </c>
      <c r="K114" s="102" t="s">
        <v>263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customHeight="1" ht="14.25">
      <c r="A115" s="103" t="s">
        <v>264</v>
      </c>
      <c r="B115" s="104" t="s">
        <v>249</v>
      </c>
      <c r="C115" s="103" t="s">
        <v>265</v>
      </c>
      <c r="D115" s="105">
        <f>[1]Skoring!F113</f>
        <v>0</v>
      </c>
      <c r="E115" s="105">
        <v>1</v>
      </c>
      <c r="F115" s="103">
        <f>COUNT('[1]Input Data'!I116:T116)-1</f>
        <v>-1</v>
      </c>
      <c r="G115" s="105">
        <f>D115/E115</f>
        <v>0</v>
      </c>
      <c r="H115" s="103">
        <v>1</v>
      </c>
      <c r="I115" s="105">
        <f>G115*H115</f>
        <v>0</v>
      </c>
      <c r="J115" s="105">
        <f>I115^2</f>
        <v>0</v>
      </c>
      <c r="K115" s="107">
        <f>J115^2/F115</f>
        <v>-0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customHeight="1" ht="14.25">
      <c r="A116" s="108" t="s">
        <v>273</v>
      </c>
      <c r="B116" s="104" t="s">
        <v>249</v>
      </c>
      <c r="C116" s="103" t="s">
        <v>265</v>
      </c>
      <c r="D116" s="105"/>
      <c r="E116" s="105">
        <v>2</v>
      </c>
      <c r="F116" s="103">
        <v>50</v>
      </c>
      <c r="G116" s="105">
        <f>D116/E116</f>
        <v>0</v>
      </c>
      <c r="H116" s="103">
        <v>1</v>
      </c>
      <c r="I116" s="105">
        <f>G116*H116</f>
        <v>0</v>
      </c>
      <c r="J116" s="105">
        <f>I116^2</f>
        <v>0</v>
      </c>
      <c r="K116" s="107">
        <f>J116^2/F116</f>
        <v>0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customHeight="1" ht="14.25">
      <c r="A117" s="108" t="s">
        <v>274</v>
      </c>
      <c r="B117" s="104" t="s">
        <v>249</v>
      </c>
      <c r="C117" s="103" t="s">
        <v>267</v>
      </c>
      <c r="D117" s="105">
        <f>10%*D116</f>
        <v>0</v>
      </c>
      <c r="E117" s="105">
        <f>SQRT(3)</f>
        <v>1.7320508075689</v>
      </c>
      <c r="F117" s="103">
        <v>50</v>
      </c>
      <c r="G117" s="105">
        <f>D117/E117</f>
        <v>0</v>
      </c>
      <c r="H117" s="103">
        <v>1</v>
      </c>
      <c r="I117" s="105">
        <f>G117*H117</f>
        <v>0</v>
      </c>
      <c r="J117" s="105">
        <f>I117^2</f>
        <v>0</v>
      </c>
      <c r="K117" s="107">
        <f>J117^2/F117</f>
        <v>0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customHeight="1" ht="14.25">
      <c r="A118" s="108" t="s">
        <v>266</v>
      </c>
      <c r="B118" s="104" t="s">
        <v>249</v>
      </c>
      <c r="C118" s="103" t="s">
        <v>267</v>
      </c>
      <c r="D118" s="119">
        <v>0</v>
      </c>
      <c r="E118" s="105">
        <f>SQRT(3)</f>
        <v>1.7320508075689</v>
      </c>
      <c r="F118" s="103">
        <v>50</v>
      </c>
      <c r="G118" s="105">
        <f>D118/E118</f>
        <v>0</v>
      </c>
      <c r="H118" s="103">
        <v>1</v>
      </c>
      <c r="I118" s="105">
        <f>G118*H118</f>
        <v>0</v>
      </c>
      <c r="J118" s="105">
        <f>I118^2</f>
        <v>0</v>
      </c>
      <c r="K118" s="107">
        <f>J118^2/F118</f>
        <v>0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customHeight="1" ht="14.25">
      <c r="A119" s="103" t="s">
        <v>231</v>
      </c>
      <c r="B119" s="110"/>
      <c r="C119" s="110"/>
      <c r="D119" s="110"/>
      <c r="E119" s="110"/>
      <c r="F119" s="110"/>
      <c r="G119" s="110"/>
      <c r="H119" s="110"/>
      <c r="I119" s="110"/>
      <c r="J119" s="105">
        <f>SUM(J115:J118)</f>
        <v>0</v>
      </c>
      <c r="K119" s="107">
        <f>SUM(K115:K118)</f>
        <v>0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customHeight="1" ht="14.25">
      <c r="A120" s="103" t="s">
        <v>268</v>
      </c>
      <c r="B120" s="110"/>
      <c r="C120" s="110"/>
      <c r="D120" s="110"/>
      <c r="E120" s="110"/>
      <c r="F120" s="110"/>
      <c r="G120" s="110"/>
      <c r="H120" s="110"/>
      <c r="I120" s="110"/>
      <c r="J120" s="105">
        <f>SQRT(J119)</f>
        <v>0</v>
      </c>
      <c r="K120" s="11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customHeight="1" ht="14.25">
      <c r="A121" s="103" t="s">
        <v>269</v>
      </c>
      <c r="B121" s="110"/>
      <c r="C121" s="110"/>
      <c r="D121" s="110"/>
      <c r="E121" s="110"/>
      <c r="F121" s="110"/>
      <c r="G121" s="110"/>
      <c r="H121" s="110"/>
      <c r="I121" s="110"/>
      <c r="J121" s="105" t="e">
        <f>J120^4/K119</f>
        <v>#DIV/0!</v>
      </c>
      <c r="K121" s="11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customHeight="1" ht="14.25">
      <c r="A122" s="103" t="s">
        <v>270</v>
      </c>
      <c r="B122" s="110"/>
      <c r="C122" s="110"/>
      <c r="D122" s="110"/>
      <c r="E122" s="110"/>
      <c r="F122" s="110"/>
      <c r="G122" s="110"/>
      <c r="H122" s="110"/>
      <c r="I122" s="110"/>
      <c r="J122" s="105" t="e">
        <f>TINV(0.05,J121)</f>
        <v>#VALUE!</v>
      </c>
      <c r="K122" s="11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customHeight="1" ht="14.25">
      <c r="A123" s="103" t="s">
        <v>271</v>
      </c>
      <c r="B123" s="110"/>
      <c r="C123" s="110"/>
      <c r="D123" s="110"/>
      <c r="E123" s="110"/>
      <c r="F123" s="110"/>
      <c r="G123" s="110"/>
      <c r="H123" s="110"/>
      <c r="I123" s="110"/>
      <c r="J123" s="105" t="e">
        <f>J122*J120</f>
        <v>#VALUE!</v>
      </c>
      <c r="K123" s="11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customHeight="1" ht="14.25">
      <c r="A124" s="2"/>
      <c r="B124" s="2"/>
      <c r="C124" s="2"/>
      <c r="D124" s="2"/>
      <c r="E124" s="2"/>
      <c r="F124" s="2"/>
      <c r="G124" s="2"/>
      <c r="H124" s="2"/>
      <c r="I124" s="2"/>
      <c r="J124" s="117"/>
      <c r="K124" s="117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customHeight="1" ht="14.25">
      <c r="A125" s="2"/>
      <c r="B125" s="2"/>
      <c r="C125" s="2"/>
      <c r="D125" s="2"/>
      <c r="E125" s="2"/>
      <c r="F125" s="2"/>
      <c r="G125" s="2"/>
      <c r="H125" s="2"/>
      <c r="I125" s="2"/>
      <c r="J125" s="117"/>
      <c r="K125" s="117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customHeight="1" ht="14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customHeight="1" ht="14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customHeight="1" ht="14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customHeight="1" ht="14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customHeight="1" ht="14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customHeight="1" ht="14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customHeight="1" ht="14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customHeight="1" ht="14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customHeight="1" ht="14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customHeight="1" ht="14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customHeight="1" ht="14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customHeight="1" ht="14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customHeight="1" ht="14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customHeight="1" ht="14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customHeight="1" ht="14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customHeight="1" ht="14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customHeight="1" ht="14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customHeight="1" ht="14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customHeight="1" ht="14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customHeight="1" ht="14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customHeight="1" ht="14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customHeight="1" ht="14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customHeight="1" ht="14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customHeight="1" ht="14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customHeight="1" ht="14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customHeight="1" ht="14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customHeight="1" ht="14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customHeight="1" ht="14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customHeight="1" ht="14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customHeight="1" ht="14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customHeight="1" ht="14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customHeight="1" ht="14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customHeight="1" ht="14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customHeight="1" ht="14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customHeight="1" ht="14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customHeight="1" ht="14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customHeight="1" ht="14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customHeight="1" ht="14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customHeight="1" ht="14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customHeight="1" ht="14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customHeight="1" ht="14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customHeight="1" ht="14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customHeight="1" ht="14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customHeight="1" ht="14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customHeight="1" ht="14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customHeight="1" ht="14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customHeight="1" ht="14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customHeight="1" ht="14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customHeight="1" ht="14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customHeight="1" ht="14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customHeight="1" ht="14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customHeight="1" ht="14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customHeight="1" ht="14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customHeight="1" ht="14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customHeight="1" ht="14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customHeight="1" ht="14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customHeight="1" ht="14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customHeight="1" ht="14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customHeight="1" ht="14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customHeight="1" ht="14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customHeight="1" ht="14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customHeight="1" ht="14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customHeight="1" ht="14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customHeight="1" ht="14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customHeight="1" ht="14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customHeight="1" ht="14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customHeight="1" ht="14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customHeight="1" ht="14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customHeight="1" ht="14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customHeight="1" ht="14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customHeight="1" ht="14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customHeight="1" ht="14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customHeight="1" ht="14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customHeight="1" ht="14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customHeight="1" ht="14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customHeight="1" ht="14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customHeight="1" ht="14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customHeight="1" ht="14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customHeight="1" ht="14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customHeight="1" ht="14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customHeight="1" ht="14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customHeight="1" ht="14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customHeight="1" ht="14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customHeight="1" ht="14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customHeight="1" ht="14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customHeight="1" ht="14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customHeight="1" ht="14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customHeight="1" ht="14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customHeight="1" ht="14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customHeight="1" ht="14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customHeight="1" ht="14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customHeight="1" ht="14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customHeight="1" ht="14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customHeight="1" ht="14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customHeight="1" ht="14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customHeight="1" ht="14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customHeight="1" ht="14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customHeight="1" ht="14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customHeight="1" ht="14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customHeight="1" ht="14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customHeight="1" ht="14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customHeight="1" ht="14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customHeight="1" ht="14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customHeight="1" ht="14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customHeight="1" ht="14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customHeight="1" ht="14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customHeight="1" ht="14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customHeight="1" ht="14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customHeight="1" ht="14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customHeight="1" ht="14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customHeight="1" ht="14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customHeight="1" ht="14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customHeight="1" ht="14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customHeight="1" ht="14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customHeight="1" ht="14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customHeight="1" ht="14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customHeight="1" ht="14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customHeight="1" ht="14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customHeight="1" ht="14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customHeight="1" ht="14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customHeight="1" ht="14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customHeight="1" ht="14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customHeight="1" ht="14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customHeight="1" ht="14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customHeight="1" ht="14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customHeight="1" ht="14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customHeight="1" ht="14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customHeight="1" ht="14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customHeight="1" ht="14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customHeight="1" ht="14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customHeight="1" ht="14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customHeight="1" ht="14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customHeight="1" ht="14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customHeight="1" ht="14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customHeight="1" ht="14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customHeight="1" ht="14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customHeight="1" ht="14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customHeight="1" ht="14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customHeight="1" ht="14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customHeight="1" ht="14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customHeight="1" ht="14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customHeight="1" ht="14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customHeight="1" ht="14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customHeight="1" ht="14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customHeight="1" ht="14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customHeight="1" ht="14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customHeight="1" ht="14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customHeight="1" ht="14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customHeight="1" ht="14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customHeight="1" ht="14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customHeight="1" ht="14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customHeight="1" ht="14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customHeight="1" ht="14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customHeight="1" ht="14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customHeight="1" ht="14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customHeight="1" ht="14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customHeight="1" ht="14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customHeight="1" ht="14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customHeight="1" ht="14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customHeight="1" ht="14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customHeight="1" ht="14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customHeight="1" ht="14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customHeight="1" ht="14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customHeight="1" ht="14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customHeight="1" ht="14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customHeight="1" ht="14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customHeight="1" ht="14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customHeight="1" ht="14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customHeight="1" ht="14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customHeight="1" ht="14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customHeight="1" ht="14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customHeight="1" ht="14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customHeight="1" ht="14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customHeight="1" ht="14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customHeight="1" ht="14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customHeight="1" ht="14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customHeight="1" ht="14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customHeight="1" ht="14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customHeight="1" ht="14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customHeight="1" ht="14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customHeight="1" ht="14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customHeight="1" ht="14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customHeight="1" ht="14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customHeight="1" ht="14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customHeight="1" ht="14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customHeight="1" ht="14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customHeight="1" ht="14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customHeight="1" ht="14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customHeight="1" ht="14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customHeight="1" ht="14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customHeight="1" ht="14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customHeight="1" ht="14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customHeight="1" ht="14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customHeight="1" ht="14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customHeight="1" ht="14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customHeight="1" ht="14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customHeight="1" ht="14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customHeight="1" ht="14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customHeight="1" ht="14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customHeight="1" ht="14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customHeight="1" ht="14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customHeight="1" ht="14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customHeight="1" ht="14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customHeight="1" ht="14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customHeight="1" ht="14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customHeight="1" ht="14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customHeight="1" ht="14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customHeight="1" ht="14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customHeight="1" ht="14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customHeight="1" ht="14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customHeight="1" ht="14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customHeight="1" ht="14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customHeight="1" ht="14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customHeight="1" ht="14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customHeight="1" ht="14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customHeight="1" ht="14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customHeight="1" ht="14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customHeight="1" ht="14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customHeight="1" ht="14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customHeight="1" ht="14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customHeight="1" ht="14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customHeight="1" ht="14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customHeight="1" ht="14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customHeight="1" ht="14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customHeight="1" ht="14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customHeight="1" ht="14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customHeight="1" ht="14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customHeight="1" ht="14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customHeight="1" ht="14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customHeight="1" ht="14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customHeight="1" ht="14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customHeight="1" ht="14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customHeight="1" ht="14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customHeight="1" ht="14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customHeight="1" ht="14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customHeight="1" ht="14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customHeight="1" ht="14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customHeight="1" ht="14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customHeight="1" ht="14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customHeight="1" ht="14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customHeight="1" ht="14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customHeight="1" ht="14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customHeight="1" ht="14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customHeight="1" ht="14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customHeight="1" ht="14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customHeight="1" ht="14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customHeight="1" ht="14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customHeight="1" ht="14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customHeight="1" ht="14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customHeight="1" ht="14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customHeight="1" ht="14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customHeight="1" ht="14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customHeight="1" ht="14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customHeight="1" ht="14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customHeight="1" ht="14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customHeight="1" ht="14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customHeight="1" ht="14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customHeight="1" ht="14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customHeight="1" ht="14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customHeight="1" ht="14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customHeight="1" ht="14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customHeight="1" ht="14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customHeight="1" ht="14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customHeight="1" ht="14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customHeight="1" ht="14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customHeight="1" ht="14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customHeight="1" ht="14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customHeight="1" ht="14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customHeight="1" ht="14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customHeight="1" ht="14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customHeight="1" ht="14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customHeight="1" ht="14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customHeight="1" ht="14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customHeight="1" ht="14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customHeight="1" ht="14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customHeight="1" ht="14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customHeight="1" ht="14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customHeight="1" ht="14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customHeight="1" ht="14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customHeight="1" ht="14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customHeight="1" ht="14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customHeight="1" ht="14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customHeight="1" ht="14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customHeight="1" ht="14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customHeight="1" ht="14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customHeight="1" ht="14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customHeight="1" ht="14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customHeight="1" ht="14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customHeight="1" ht="14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customHeight="1" ht="14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customHeight="1" ht="14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customHeight="1" ht="14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customHeight="1" ht="14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customHeight="1" ht="14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customHeight="1" ht="14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customHeight="1" ht="14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customHeight="1" ht="14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customHeight="1" ht="14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customHeight="1" ht="14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customHeight="1" ht="14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customHeight="1" ht="14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customHeight="1" ht="14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customHeight="1" ht="14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customHeight="1" ht="14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customHeight="1" ht="14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customHeight="1" ht="14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customHeight="1" ht="14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customHeight="1" ht="14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customHeight="1" ht="14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customHeight="1" ht="14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customHeight="1" ht="14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customHeight="1" ht="14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customHeight="1" ht="14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customHeight="1" ht="14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customHeight="1" ht="14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customHeight="1" ht="14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customHeight="1" ht="14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customHeight="1" ht="14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customHeight="1" ht="14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customHeight="1" ht="14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customHeight="1" ht="14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customHeight="1" ht="14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customHeight="1" ht="14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customHeight="1" ht="14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customHeight="1" ht="14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customHeight="1" ht="14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customHeight="1" ht="14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customHeight="1" ht="14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customHeight="1" ht="14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customHeight="1" ht="14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customHeight="1" ht="14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customHeight="1" ht="14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customHeight="1" ht="14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customHeight="1" ht="14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customHeight="1" ht="14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customHeight="1" ht="14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customHeight="1" ht="14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customHeight="1" ht="14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customHeight="1" ht="14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customHeight="1" ht="14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customHeight="1" ht="14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customHeight="1" ht="14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customHeight="1" ht="14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customHeight="1" ht="14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customHeight="1" ht="14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customHeight="1" ht="14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customHeight="1" ht="14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customHeight="1" ht="14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customHeight="1" ht="14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customHeight="1" ht="14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customHeight="1" ht="14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customHeight="1" ht="14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customHeight="1" ht="14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customHeight="1" ht="14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customHeight="1" ht="14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customHeight="1" ht="14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customHeight="1" ht="14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customHeight="1" ht="14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customHeight="1" ht="14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customHeight="1" ht="14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customHeight="1" ht="14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customHeight="1" ht="14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customHeight="1" ht="14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customHeight="1" ht="14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customHeight="1" ht="14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customHeight="1" ht="14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customHeight="1" ht="14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customHeight="1" ht="14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customHeight="1" ht="14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customHeight="1" ht="14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customHeight="1" ht="14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customHeight="1" ht="14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customHeight="1" ht="14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customHeight="1" ht="14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customHeight="1" ht="14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customHeight="1" ht="14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customHeight="1" ht="14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customHeight="1" ht="14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customHeight="1" ht="14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customHeight="1" ht="14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customHeight="1" ht="14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customHeight="1" ht="14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customHeight="1" ht="14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customHeight="1" ht="14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customHeight="1" ht="14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customHeight="1" ht="14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customHeight="1" ht="14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customHeight="1" ht="14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customHeight="1" ht="14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customHeight="1" ht="14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customHeight="1" ht="14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customHeight="1" ht="14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customHeight="1" ht="14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customHeight="1" ht="14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customHeight="1" ht="14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customHeight="1" ht="14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customHeight="1" ht="14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customHeight="1" ht="14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customHeight="1" ht="14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customHeight="1" ht="14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customHeight="1" ht="14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customHeight="1" ht="14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customHeight="1" ht="14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customHeight="1" ht="14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customHeight="1" ht="14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customHeight="1" ht="14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customHeight="1" ht="14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customHeight="1" ht="14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customHeight="1" ht="14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customHeight="1" ht="14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customHeight="1" ht="14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customHeight="1" ht="14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customHeight="1" ht="14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customHeight="1" ht="14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customHeight="1" ht="14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customHeight="1" ht="14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customHeight="1" ht="14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customHeight="1" ht="14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customHeight="1" ht="14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customHeight="1" ht="14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customHeight="1" ht="14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customHeight="1" ht="14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customHeight="1" ht="14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customHeight="1" ht="14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customHeight="1" ht="14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customHeight="1" ht="14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customHeight="1" ht="14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customHeight="1" ht="14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customHeight="1" ht="14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customHeight="1" ht="14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customHeight="1" ht="14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customHeight="1" ht="14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customHeight="1" ht="14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customHeight="1" ht="14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customHeight="1" ht="14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customHeight="1" ht="14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customHeight="1" ht="14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customHeight="1" ht="14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customHeight="1" ht="14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customHeight="1" ht="14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customHeight="1" ht="14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customHeight="1" ht="14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customHeight="1" ht="14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customHeight="1" ht="14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customHeight="1" ht="14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customHeight="1" ht="14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customHeight="1" ht="14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customHeight="1" ht="14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customHeight="1" ht="14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customHeight="1" ht="14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customHeight="1" ht="14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customHeight="1" ht="14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customHeight="1" ht="14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customHeight="1" ht="14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customHeight="1" ht="14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customHeight="1" ht="14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customHeight="1" ht="14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customHeight="1" ht="14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customHeight="1" ht="14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customHeight="1" ht="14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customHeight="1" ht="14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customHeight="1" ht="14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customHeight="1" ht="14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customHeight="1" ht="14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customHeight="1" ht="14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customHeight="1" ht="14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customHeight="1" ht="14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customHeight="1" ht="14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customHeight="1" ht="14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customHeight="1" ht="14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customHeight="1" ht="14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customHeight="1" ht="14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customHeight="1" ht="14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customHeight="1" ht="14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customHeight="1" ht="14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customHeight="1" ht="14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customHeight="1" ht="14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customHeight="1" ht="14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customHeight="1" ht="14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customHeight="1" ht="14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customHeight="1" ht="14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customHeight="1" ht="14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customHeight="1" ht="14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customHeight="1" ht="14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customHeight="1" ht="14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customHeight="1" ht="14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customHeight="1" ht="14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customHeight="1" ht="14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customHeight="1" ht="14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customHeight="1" ht="14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customHeight="1" ht="14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customHeight="1" ht="14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customHeight="1" ht="14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customHeight="1" ht="14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customHeight="1" ht="14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customHeight="1" ht="14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customHeight="1" ht="14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customHeight="1" ht="14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customHeight="1" ht="14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customHeight="1" ht="14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customHeight="1" ht="14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customHeight="1" ht="14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customHeight="1" ht="14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customHeight="1" ht="14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customHeight="1" ht="14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customHeight="1" ht="14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customHeight="1" ht="14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customHeight="1" ht="14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customHeight="1" ht="14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customHeight="1" ht="14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customHeight="1" ht="14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customHeight="1" ht="14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customHeight="1" ht="14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customHeight="1" ht="14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customHeight="1" ht="14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customHeight="1" ht="14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customHeight="1" ht="14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customHeight="1" ht="14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customHeight="1" ht="14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customHeight="1" ht="14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customHeight="1" ht="14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customHeight="1" ht="14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customHeight="1" ht="14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customHeight="1" ht="14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customHeight="1" ht="14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customHeight="1" ht="14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customHeight="1" ht="14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customHeight="1" ht="14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customHeight="1" ht="14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customHeight="1" ht="14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customHeight="1" ht="14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customHeight="1" ht="14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customHeight="1" ht="14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customHeight="1" ht="14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customHeight="1" ht="14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customHeight="1" ht="14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customHeight="1" ht="14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customHeight="1" ht="14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customHeight="1" ht="14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customHeight="1" ht="14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customHeight="1" ht="14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customHeight="1" ht="14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customHeight="1" ht="14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customHeight="1" ht="14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customHeight="1" ht="14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customHeight="1" ht="14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customHeight="1" ht="14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customHeight="1" ht="14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customHeight="1" ht="14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customHeight="1" ht="14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customHeight="1" ht="14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customHeight="1" ht="14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customHeight="1" ht="14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customHeight="1" ht="14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customHeight="1" ht="14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customHeight="1" ht="14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customHeight="1" ht="14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customHeight="1" ht="14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customHeight="1" ht="14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customHeight="1" ht="14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customHeight="1" ht="14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customHeight="1" ht="14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customHeight="1" ht="14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customHeight="1" ht="14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customHeight="1" ht="14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customHeight="1" ht="14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customHeight="1" ht="14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customHeight="1" ht="14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customHeight="1" ht="14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customHeight="1" ht="14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customHeight="1" ht="14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customHeight="1" ht="14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customHeight="1" ht="14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customHeight="1" ht="14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customHeight="1" ht="14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customHeight="1" ht="14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customHeight="1" ht="14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customHeight="1" ht="14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customHeight="1" ht="14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customHeight="1" ht="14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customHeight="1" ht="14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customHeight="1" ht="14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customHeight="1" ht="14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customHeight="1" ht="14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customHeight="1" ht="14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customHeight="1" ht="14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customHeight="1" ht="14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customHeight="1" ht="14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customHeight="1" ht="14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customHeight="1" ht="14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customHeight="1" ht="14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customHeight="1" ht="14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customHeight="1" ht="14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customHeight="1" ht="14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customHeight="1" ht="14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customHeight="1" ht="14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customHeight="1" ht="14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customHeight="1" ht="14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customHeight="1" ht="14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customHeight="1" ht="14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customHeight="1" ht="14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customHeight="1" ht="14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customHeight="1" ht="14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customHeight="1" ht="14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customHeight="1" ht="14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customHeight="1" ht="14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customHeight="1" ht="14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customHeight="1" ht="14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customHeight="1" ht="14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customHeight="1" ht="14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customHeight="1" ht="14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customHeight="1" ht="14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customHeight="1" ht="14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customHeight="1" ht="14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customHeight="1" ht="14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customHeight="1" ht="14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customHeight="1" ht="14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customHeight="1" ht="14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customHeight="1" ht="14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customHeight="1" ht="14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customHeight="1" ht="14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customHeight="1" ht="14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customHeight="1" ht="14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customHeight="1" ht="14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customHeight="1" ht="14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customHeight="1" ht="14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customHeight="1" ht="14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customHeight="1" ht="14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customHeight="1" ht="14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customHeight="1" ht="14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customHeight="1" ht="14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customHeight="1" ht="14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customHeight="1" ht="14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customHeight="1" ht="14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customHeight="1" ht="14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customHeight="1" ht="14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customHeight="1" ht="14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customHeight="1" ht="14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customHeight="1" ht="14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customHeight="1" ht="14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customHeight="1" ht="14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customHeight="1" ht="14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customHeight="1" ht="14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customHeight="1" ht="14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customHeight="1" ht="14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customHeight="1" ht="14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customHeight="1" ht="14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customHeight="1" ht="14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customHeight="1" ht="14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customHeight="1" ht="14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customHeight="1" ht="14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customHeight="1" ht="14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customHeight="1" ht="14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customHeight="1" ht="14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customHeight="1" ht="14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customHeight="1" ht="14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customHeight="1" ht="14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customHeight="1" ht="14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customHeight="1" ht="14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customHeight="1" ht="14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customHeight="1" ht="14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customHeight="1" ht="14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customHeight="1" ht="14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customHeight="1" ht="14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  <row r="790" spans="1:38" customHeight="1" ht="14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</row>
    <row r="791" spans="1:38" customHeight="1" ht="14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</row>
    <row r="792" spans="1:38" customHeight="1" ht="14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</row>
    <row r="793" spans="1:38" customHeight="1" ht="14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</row>
    <row r="794" spans="1:38" customHeight="1" ht="14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</row>
    <row r="795" spans="1:38" customHeight="1" ht="14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</row>
    <row r="796" spans="1:38" customHeight="1" ht="14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</row>
    <row r="797" spans="1:38" customHeight="1" ht="14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</row>
    <row r="798" spans="1:38" customHeight="1" ht="14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</row>
    <row r="799" spans="1:38" customHeight="1" ht="14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</row>
    <row r="800" spans="1:38" customHeight="1" ht="14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</row>
    <row r="801" spans="1:38" customHeight="1" ht="14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</row>
    <row r="802" spans="1:38" customHeight="1" ht="14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</row>
    <row r="803" spans="1:38" customHeight="1" ht="14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</row>
    <row r="804" spans="1:38" customHeight="1" ht="14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</row>
    <row r="805" spans="1:38" customHeight="1" ht="14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</row>
    <row r="806" spans="1:38" customHeight="1" ht="14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</row>
    <row r="807" spans="1:38" customHeight="1" ht="14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</row>
    <row r="808" spans="1:38" customHeight="1" ht="14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</row>
    <row r="809" spans="1:38" customHeight="1" ht="14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</row>
    <row r="810" spans="1:38" customHeight="1" ht="14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</row>
    <row r="811" spans="1:38" customHeight="1" ht="14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</row>
    <row r="812" spans="1:38" customHeight="1" ht="14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</row>
    <row r="813" spans="1:38" customHeight="1" ht="14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</row>
    <row r="814" spans="1:38" customHeight="1" ht="14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</row>
    <row r="815" spans="1:38" customHeight="1" ht="14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</row>
    <row r="816" spans="1:38" customHeight="1" ht="14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</row>
    <row r="817" spans="1:38" customHeight="1" ht="14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</row>
    <row r="818" spans="1:38" customHeight="1" ht="14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</row>
    <row r="819" spans="1:38" customHeight="1" ht="14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</row>
    <row r="820" spans="1:38" customHeight="1" ht="14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</row>
    <row r="821" spans="1:38" customHeight="1" ht="14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</row>
    <row r="822" spans="1:38" customHeight="1" ht="14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</row>
    <row r="823" spans="1:38" customHeight="1" ht="14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</row>
    <row r="824" spans="1:38" customHeight="1" ht="14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</row>
    <row r="825" spans="1:38" customHeight="1" ht="14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</row>
    <row r="826" spans="1:38" customHeight="1" ht="14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</row>
    <row r="827" spans="1:38" customHeight="1" ht="14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</row>
    <row r="828" spans="1:38" customHeight="1" ht="14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</row>
    <row r="829" spans="1:38" customHeight="1" ht="14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</row>
    <row r="830" spans="1:38" customHeight="1" ht="14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</row>
    <row r="831" spans="1:38" customHeight="1" ht="14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</row>
    <row r="832" spans="1:38" customHeight="1" ht="14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</row>
    <row r="833" spans="1:38" customHeight="1" ht="14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</row>
    <row r="834" spans="1:38" customHeight="1" ht="14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</row>
    <row r="835" spans="1:38" customHeight="1" ht="14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</row>
    <row r="836" spans="1:38" customHeight="1" ht="14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</row>
    <row r="837" spans="1:38" customHeight="1" ht="14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</row>
    <row r="838" spans="1:38" customHeight="1" ht="14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</row>
    <row r="839" spans="1:38" customHeight="1" ht="14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</row>
    <row r="840" spans="1:38" customHeight="1" ht="14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</row>
    <row r="841" spans="1:38" customHeight="1" ht="14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</row>
    <row r="842" spans="1:38" customHeight="1" ht="14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</row>
    <row r="843" spans="1:38" customHeight="1" ht="14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</row>
    <row r="844" spans="1:38" customHeight="1" ht="14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</row>
    <row r="845" spans="1:38" customHeight="1" ht="14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</row>
    <row r="846" spans="1:38" customHeight="1" ht="14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</row>
    <row r="847" spans="1:38" customHeight="1" ht="14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</row>
    <row r="848" spans="1:38" customHeight="1" ht="14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</row>
    <row r="849" spans="1:38" customHeight="1" ht="14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</row>
    <row r="850" spans="1:38" customHeight="1" ht="14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</row>
    <row r="851" spans="1:38" customHeight="1" ht="14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</row>
    <row r="852" spans="1:38" customHeight="1" ht="14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</row>
    <row r="853" spans="1:38" customHeight="1" ht="14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</row>
    <row r="854" spans="1:38" customHeight="1" ht="14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</row>
    <row r="855" spans="1:38" customHeight="1" ht="14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</row>
    <row r="856" spans="1:38" customHeight="1" ht="14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</row>
    <row r="857" spans="1:38" customHeight="1" ht="14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</row>
    <row r="858" spans="1:38" customHeight="1" ht="14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</row>
    <row r="859" spans="1:38" customHeight="1" ht="14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</row>
    <row r="860" spans="1:38" customHeight="1" ht="14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</row>
    <row r="861" spans="1:38" customHeight="1" ht="14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</row>
    <row r="862" spans="1:38" customHeight="1" ht="14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</row>
    <row r="863" spans="1:38" customHeight="1" ht="14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</row>
    <row r="864" spans="1:38" customHeight="1" ht="14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</row>
    <row r="865" spans="1:38" customHeight="1" ht="14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</row>
    <row r="866" spans="1:38" customHeight="1" ht="14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</row>
    <row r="867" spans="1:38" customHeight="1" ht="14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</row>
    <row r="868" spans="1:38" customHeight="1" ht="14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</row>
    <row r="869" spans="1:38" customHeight="1" ht="14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</row>
    <row r="870" spans="1:38" customHeight="1" ht="14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</row>
    <row r="871" spans="1:38" customHeight="1" ht="14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</row>
    <row r="872" spans="1:38" customHeight="1" ht="14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</row>
    <row r="873" spans="1:38" customHeight="1" ht="14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</row>
    <row r="874" spans="1:38" customHeight="1" ht="14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</row>
    <row r="875" spans="1:38" customHeight="1" ht="14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</row>
    <row r="876" spans="1:38" customHeight="1" ht="14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</row>
    <row r="877" spans="1:38" customHeight="1" ht="14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</row>
    <row r="878" spans="1:38" customHeight="1" ht="14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</row>
    <row r="879" spans="1:38" customHeight="1" ht="14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</row>
    <row r="880" spans="1:38" customHeight="1" ht="14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</row>
    <row r="881" spans="1:38" customHeight="1" ht="14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</row>
    <row r="882" spans="1:38" customHeight="1" ht="14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</row>
    <row r="883" spans="1:38" customHeight="1" ht="14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</row>
    <row r="884" spans="1:38" customHeight="1" ht="14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</row>
    <row r="885" spans="1:38" customHeight="1" ht="14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</row>
    <row r="886" spans="1:38" customHeight="1" ht="14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</row>
    <row r="887" spans="1:38" customHeight="1" ht="14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</row>
    <row r="888" spans="1:38" customHeight="1" ht="14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</row>
    <row r="889" spans="1:38" customHeight="1" ht="14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</row>
    <row r="890" spans="1:38" customHeight="1" ht="14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</row>
    <row r="891" spans="1:38" customHeight="1" ht="14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</row>
    <row r="892" spans="1:38" customHeight="1" ht="14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</row>
    <row r="893" spans="1:38" customHeight="1" ht="14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</row>
    <row r="894" spans="1:38" customHeight="1" ht="14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</row>
    <row r="895" spans="1:38" customHeight="1" ht="14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</row>
    <row r="896" spans="1:38" customHeight="1" ht="14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</row>
    <row r="897" spans="1:38" customHeight="1" ht="14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</row>
    <row r="898" spans="1:38" customHeight="1" ht="14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</row>
    <row r="899" spans="1:38" customHeight="1" ht="14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</row>
    <row r="900" spans="1:38" customHeight="1" ht="14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</row>
    <row r="901" spans="1:38" customHeight="1" ht="14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</row>
    <row r="902" spans="1:38" customHeight="1" ht="14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</row>
    <row r="903" spans="1:38" customHeight="1" ht="14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</row>
    <row r="904" spans="1:38" customHeight="1" ht="14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</row>
    <row r="905" spans="1:38" customHeight="1" ht="14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</row>
    <row r="906" spans="1:38" customHeight="1" ht="14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</row>
    <row r="907" spans="1:38" customHeight="1" ht="14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</row>
    <row r="908" spans="1:38" customHeight="1" ht="14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</row>
    <row r="909" spans="1:38" customHeight="1" ht="14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</row>
    <row r="910" spans="1:38" customHeight="1" ht="14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</row>
    <row r="911" spans="1:38" customHeight="1" ht="14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</row>
    <row r="912" spans="1:38" customHeight="1" ht="14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</row>
    <row r="913" spans="1:38" customHeight="1" ht="14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</row>
    <row r="914" spans="1:38" customHeight="1" ht="14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</row>
    <row r="915" spans="1:38" customHeight="1" ht="14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</row>
    <row r="916" spans="1:38" customHeight="1" ht="14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</row>
    <row r="917" spans="1:38" customHeight="1" ht="14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</row>
    <row r="918" spans="1:38" customHeight="1" ht="14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</row>
    <row r="919" spans="1:38" customHeight="1" ht="14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</row>
    <row r="920" spans="1:38" customHeight="1" ht="14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</row>
    <row r="921" spans="1:38" customHeight="1" ht="14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</row>
    <row r="922" spans="1:38" customHeight="1" ht="14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</row>
    <row r="923" spans="1:38" customHeight="1" ht="14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</row>
    <row r="924" spans="1:38" customHeight="1" ht="14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</row>
    <row r="925" spans="1:38" customHeight="1" ht="14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</row>
    <row r="926" spans="1:38" customHeight="1" ht="14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</row>
    <row r="927" spans="1:38" customHeight="1" ht="14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</row>
    <row r="928" spans="1:38" customHeight="1" ht="14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</row>
    <row r="929" spans="1:38" customHeight="1" ht="14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</row>
    <row r="930" spans="1:38" customHeight="1" ht="14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</row>
    <row r="931" spans="1:38" customHeight="1" ht="14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</row>
    <row r="932" spans="1:38" customHeight="1" ht="14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</row>
    <row r="933" spans="1:38" customHeight="1" ht="14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</row>
    <row r="934" spans="1:38" customHeight="1" ht="14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</row>
    <row r="935" spans="1:38" customHeight="1" ht="14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</row>
    <row r="936" spans="1:38" customHeight="1" ht="14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</row>
    <row r="937" spans="1:38" customHeight="1" ht="14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</row>
    <row r="938" spans="1:38" customHeight="1" ht="14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</row>
    <row r="939" spans="1:38" customHeight="1" ht="14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</row>
    <row r="940" spans="1:38" customHeight="1" ht="14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</row>
    <row r="941" spans="1:38" customHeight="1" ht="14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</row>
    <row r="942" spans="1:38" customHeight="1" ht="14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</row>
    <row r="943" spans="1:38" customHeight="1" ht="14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</row>
    <row r="944" spans="1:38" customHeight="1" ht="14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</row>
    <row r="945" spans="1:38" customHeight="1" ht="14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</row>
    <row r="946" spans="1:38" customHeight="1" ht="14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</row>
    <row r="947" spans="1:38" customHeight="1" ht="14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</row>
    <row r="948" spans="1:38" customHeight="1" ht="14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</row>
    <row r="949" spans="1:38" customHeight="1" ht="14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</row>
    <row r="950" spans="1:38" customHeight="1" ht="14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</row>
    <row r="951" spans="1:38" customHeight="1" ht="14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</row>
    <row r="952" spans="1:38" customHeight="1" ht="14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</row>
    <row r="953" spans="1:38" customHeight="1" ht="14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</row>
    <row r="954" spans="1:38" customHeight="1" ht="14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</row>
    <row r="955" spans="1:38" customHeight="1" ht="14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</row>
    <row r="956" spans="1:38" customHeight="1" ht="14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</row>
    <row r="957" spans="1:38" customHeight="1" ht="14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</row>
    <row r="958" spans="1:38" customHeight="1" ht="14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</row>
    <row r="959" spans="1:38" customHeight="1" ht="14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</row>
    <row r="960" spans="1:38" customHeight="1" ht="14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</row>
    <row r="961" spans="1:38" customHeight="1" ht="14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</row>
    <row r="962" spans="1:38" customHeight="1" ht="14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</row>
    <row r="963" spans="1:38" customHeight="1" ht="14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</row>
    <row r="964" spans="1:38" customHeight="1" ht="14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</row>
    <row r="965" spans="1:38" customHeight="1" ht="14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</row>
    <row r="966" spans="1:38" customHeight="1" ht="14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</row>
    <row r="967" spans="1:38" customHeight="1" ht="14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</row>
    <row r="968" spans="1:38" customHeight="1" ht="14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</row>
    <row r="969" spans="1:38" customHeight="1" ht="14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</row>
    <row r="970" spans="1:38" customHeight="1" ht="14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</row>
    <row r="971" spans="1:38" customHeight="1" ht="14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</row>
    <row r="972" spans="1:38" customHeight="1" ht="14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</row>
    <row r="973" spans="1:38" customHeight="1" ht="14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</row>
    <row r="974" spans="1:38" customHeight="1" ht="14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</row>
    <row r="975" spans="1:38" customHeight="1" ht="14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</row>
    <row r="976" spans="1:38" customHeight="1" ht="14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</row>
    <row r="977" spans="1:38" customHeight="1" ht="14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</row>
    <row r="978" spans="1:38" customHeight="1" ht="14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</row>
    <row r="979" spans="1:38" customHeight="1" ht="14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</row>
    <row r="980" spans="1:38" customHeight="1" ht="14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</row>
    <row r="981" spans="1:38" customHeight="1" ht="14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</row>
    <row r="982" spans="1:38" customHeight="1" ht="14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</row>
    <row r="983" spans="1:38" customHeight="1" ht="14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</row>
    <row r="984" spans="1:38" customHeight="1" ht="14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</row>
    <row r="985" spans="1:38" customHeight="1" ht="14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</row>
    <row r="986" spans="1:38" customHeight="1" ht="14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</row>
    <row r="987" spans="1:38" customHeight="1" ht="14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</row>
    <row r="988" spans="1:38" customHeight="1" ht="14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</row>
    <row r="989" spans="1:38" customHeight="1" ht="14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</row>
    <row r="990" spans="1:38" customHeight="1" ht="14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</row>
    <row r="991" spans="1:38" customHeight="1" ht="14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</row>
    <row r="992" spans="1:38" customHeight="1" ht="14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</row>
    <row r="993" spans="1:38" customHeight="1" ht="14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</row>
    <row r="994" spans="1:38" customHeight="1" ht="14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</row>
    <row r="995" spans="1:38" customHeight="1" ht="14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</row>
    <row r="996" spans="1:38" customHeight="1" ht="14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</row>
    <row r="997" spans="1:38" customHeight="1" ht="14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</row>
    <row r="998" spans="1:38" customHeight="1" ht="14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</row>
    <row r="999" spans="1:38" customHeight="1" ht="14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</row>
    <row r="1000" spans="1:38" customHeight="1" ht="14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</row>
  </sheetData>
  <mergeCells>
    <mergeCell ref="A1:K1"/>
    <mergeCell ref="A2:K2"/>
  </mergeCells>
  <printOptions gridLines="false" gridLinesSet="true"/>
  <pageMargins left="0.31496062992126" right="0.2755905511811" top="0.74803149606299" bottom="0.74803149606299" header="0" footer="0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colBreaks count="1" manualBreakCount="1">
    <brk id="-1" man="1"/>
  </colBreaks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FF00"/>
    <outlinePr summaryBelow="1" summaryRight="1"/>
  </sheetPr>
  <dimension ref="A1:Z1007"/>
  <sheetViews>
    <sheetView tabSelected="0" workbookViewId="0" showGridLines="true" showRowColHeaders="1" topLeftCell="A16">
      <selection activeCell="A1" sqref="A1"/>
    </sheetView>
  </sheetViews>
  <sheetFormatPr customHeight="true" defaultRowHeight="15" defaultColWidth="14.42578125" outlineLevelRow="0" outlineLevelCol="0"/>
  <cols>
    <col min="1" max="1" width="9.140625" customWidth="true" style="0"/>
    <col min="2" max="2" width="9.140625" customWidth="true" style="0"/>
    <col min="3" max="3" width="14.140625" customWidth="true" style="0"/>
    <col min="4" max="4" width="4.7109375" customWidth="true" style="0"/>
    <col min="5" max="5" width="3.42578125" customWidth="true" style="0"/>
    <col min="6" max="6" width="9.140625" customWidth="true" style="0"/>
    <col min="7" max="7" width="9.140625" customWidth="true" style="0"/>
    <col min="8" max="8" width="9.140625" customWidth="true" style="0"/>
    <col min="9" max="9" width="9.140625" customWidth="true" style="0"/>
    <col min="10" max="10" width="9.140625" customWidth="true" style="0"/>
    <col min="11" max="11" width="9.140625" customWidth="true" style="0"/>
    <col min="12" max="12" width="9.140625" customWidth="true" style="0"/>
    <col min="13" max="13" width="9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</cols>
  <sheetData>
    <row r="1" spans="1:26" customHeight="1" ht="16.5">
      <c r="A1" s="64" t="s">
        <v>277</v>
      </c>
      <c r="B1" s="3"/>
      <c r="C1" s="3"/>
      <c r="D1" s="9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customHeight="1" ht="16.5">
      <c r="A2" s="3"/>
      <c r="B2" s="3"/>
      <c r="C2" s="3"/>
      <c r="D2" s="9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Height="1" ht="16.5">
      <c r="A3" s="3" t="s">
        <v>278</v>
      </c>
      <c r="B3" s="3"/>
      <c r="C3" s="3"/>
      <c r="D3" s="91"/>
      <c r="E3" s="123" t="s">
        <v>279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customHeight="1" ht="16.5">
      <c r="A4" s="3" t="s">
        <v>280</v>
      </c>
      <c r="B4" s="3"/>
      <c r="C4" s="3"/>
      <c r="D4" s="91"/>
      <c r="E4" s="123" t="s">
        <v>279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customHeight="1" ht="16.5">
      <c r="A5" s="3"/>
      <c r="B5" s="3"/>
      <c r="C5" s="3"/>
      <c r="D5" s="91"/>
      <c r="E5" s="12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customHeight="1" ht="16.5">
      <c r="A6" s="64" t="s">
        <v>281</v>
      </c>
      <c r="B6" s="3"/>
      <c r="C6" s="3"/>
      <c r="D6" s="91"/>
      <c r="E6" s="12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customHeight="1" ht="16.5">
      <c r="A7" s="3" t="s">
        <v>282</v>
      </c>
      <c r="B7" s="3"/>
      <c r="C7" s="3"/>
      <c r="D7" s="91"/>
      <c r="E7" s="123" t="s">
        <v>279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customHeight="1" ht="16.5">
      <c r="A8" s="3" t="s">
        <v>283</v>
      </c>
      <c r="B8" s="3"/>
      <c r="C8" s="3"/>
      <c r="D8" s="91"/>
      <c r="E8" s="123" t="s">
        <v>279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customHeight="1" ht="16.5">
      <c r="A9" s="3"/>
      <c r="B9" s="3"/>
      <c r="C9" s="3"/>
      <c r="D9" s="91"/>
      <c r="E9" s="1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customHeight="1" ht="16.5">
      <c r="A10" s="64" t="s">
        <v>284</v>
      </c>
      <c r="B10" s="3"/>
      <c r="C10" s="3"/>
      <c r="D10" s="91"/>
      <c r="E10" s="1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customHeight="1" ht="16.5">
      <c r="A11" s="3" t="s">
        <v>285</v>
      </c>
      <c r="B11" s="3"/>
      <c r="C11" s="3"/>
      <c r="D11" s="91"/>
      <c r="E11" s="124" t="s">
        <v>279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customHeight="1" ht="16.5">
      <c r="A12" s="3" t="s">
        <v>286</v>
      </c>
      <c r="B12" s="3"/>
      <c r="C12" s="3"/>
      <c r="D12" s="91"/>
      <c r="E12" s="124" t="s">
        <v>279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customHeight="1" ht="16.5">
      <c r="A13" s="3" t="s">
        <v>287</v>
      </c>
      <c r="B13" s="3"/>
      <c r="C13" s="3"/>
      <c r="D13" s="91"/>
      <c r="E13" s="124" t="s">
        <v>279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customHeight="1" ht="16.5">
      <c r="A14" s="3" t="s">
        <v>288</v>
      </c>
      <c r="B14" s="3"/>
      <c r="C14" s="3"/>
      <c r="D14" s="91"/>
      <c r="E14" s="124" t="s">
        <v>279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customHeight="1" ht="16.5">
      <c r="A15" s="3" t="s">
        <v>289</v>
      </c>
      <c r="B15" s="3"/>
      <c r="C15" s="3"/>
      <c r="D15" s="91"/>
      <c r="E15" s="124" t="s">
        <v>279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customHeight="1" ht="16.5">
      <c r="A16" s="3" t="s">
        <v>290</v>
      </c>
      <c r="B16" s="3"/>
      <c r="C16" s="3"/>
      <c r="D16" s="91"/>
      <c r="E16" s="12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customHeight="1" ht="16.5">
      <c r="A17" s="3" t="s">
        <v>291</v>
      </c>
      <c r="B17" s="3"/>
      <c r="C17" s="3"/>
      <c r="D17" s="91"/>
      <c r="E17" s="124" t="s">
        <v>279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customHeight="1" ht="16.5">
      <c r="A18" s="3" t="s">
        <v>292</v>
      </c>
      <c r="B18" s="3"/>
      <c r="C18" s="3"/>
      <c r="D18" s="91"/>
      <c r="E18" s="124" t="s">
        <v>279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customHeight="1" ht="16.5">
      <c r="A19" s="3" t="s">
        <v>293</v>
      </c>
      <c r="B19" s="3"/>
      <c r="C19" s="3"/>
      <c r="D19" s="91"/>
      <c r="E19" s="124" t="s">
        <v>279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customHeight="1" ht="16.5">
      <c r="A20" s="3" t="s">
        <v>294</v>
      </c>
      <c r="B20" s="123"/>
      <c r="C20" s="3"/>
      <c r="D20" s="91"/>
      <c r="E20" s="123" t="s">
        <v>279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customHeight="1" ht="16.5">
      <c r="A21" s="3"/>
      <c r="B21" s="3"/>
      <c r="C21" s="3"/>
      <c r="D21" s="91"/>
      <c r="E21" s="123"/>
      <c r="F21" s="126"/>
      <c r="G21" s="3"/>
      <c r="H21" s="12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customHeight="1" ht="16.5">
      <c r="A22" s="3"/>
      <c r="B22" s="3"/>
      <c r="C22" s="3"/>
      <c r="D22" s="91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customHeight="1" ht="16.5">
      <c r="A23" s="3"/>
      <c r="B23" s="3"/>
      <c r="C23" s="3"/>
      <c r="D23" s="9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customHeight="1" ht="8.25">
      <c r="A24" s="3"/>
      <c r="B24" s="3"/>
      <c r="C24" s="3"/>
      <c r="D24" s="9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customHeight="1" ht="15">
      <c r="A25" s="3"/>
      <c r="B25" s="3"/>
      <c r="C25" s="3"/>
      <c r="D25" s="9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customHeight="1" ht="16.5">
      <c r="A26" s="3"/>
      <c r="B26" s="3"/>
      <c r="C26" s="3"/>
      <c r="D26" s="91"/>
      <c r="E26" s="3"/>
      <c r="F26" s="350" t="s">
        <v>295</v>
      </c>
      <c r="G26" s="307"/>
      <c r="H26" s="307"/>
      <c r="I26" s="91">
        <v>3</v>
      </c>
      <c r="J26" s="3" t="s">
        <v>296</v>
      </c>
      <c r="K26" s="2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customHeight="1" ht="16.5">
      <c r="A27" s="3"/>
      <c r="B27" s="3"/>
      <c r="C27" s="3"/>
      <c r="D27" s="91"/>
      <c r="E27" s="3"/>
      <c r="F27" s="128" t="s">
        <v>297</v>
      </c>
      <c r="G27" s="129"/>
      <c r="H27" s="129"/>
      <c r="I27" s="91"/>
      <c r="J27" s="3"/>
      <c r="K27" s="2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customHeight="1" ht="16.5">
      <c r="A28" s="3"/>
      <c r="B28" s="3"/>
      <c r="C28" s="3"/>
      <c r="D28" s="91"/>
      <c r="E28" s="3"/>
      <c r="F28" s="129"/>
      <c r="G28" s="129"/>
      <c r="H28" s="129"/>
      <c r="I28" s="3"/>
      <c r="J28" s="3"/>
      <c r="K28" s="2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customHeight="1" ht="16.5">
      <c r="A29" s="3"/>
      <c r="B29" s="3"/>
      <c r="C29" s="3"/>
      <c r="D29" s="91"/>
      <c r="E29" s="3"/>
      <c r="F29" s="350" t="s">
        <v>298</v>
      </c>
      <c r="G29" s="307"/>
      <c r="H29" s="307"/>
      <c r="I29" s="307"/>
      <c r="J29" s="307"/>
      <c r="K29" s="30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customHeight="1" ht="23.25">
      <c r="A30" s="3"/>
      <c r="B30" s="3"/>
      <c r="C30" s="3"/>
      <c r="D30" s="91"/>
      <c r="E30" s="3"/>
      <c r="F30" s="2"/>
      <c r="G30" s="316" t="s">
        <v>140</v>
      </c>
      <c r="H30" s="307"/>
      <c r="I30" s="307"/>
      <c r="J30" s="307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customHeight="1" ht="16.5">
      <c r="A31" s="3"/>
      <c r="B31" s="3"/>
      <c r="C31" s="3"/>
      <c r="D31" s="91"/>
      <c r="E31" s="3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customHeight="1" ht="16.5">
      <c r="A32" s="3"/>
      <c r="B32" s="3"/>
      <c r="C32" s="3"/>
      <c r="D32" s="91"/>
      <c r="E32" s="3"/>
      <c r="F32" s="2"/>
      <c r="G32" s="2"/>
      <c r="H32" s="2"/>
      <c r="I32" s="2"/>
      <c r="J32" s="2"/>
      <c r="K32" s="2"/>
      <c r="L32" s="3" t="s">
        <v>299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customHeight="1" ht="16.5">
      <c r="A33" s="3"/>
      <c r="B33" s="3"/>
      <c r="C33" s="3"/>
      <c r="D33" s="91"/>
      <c r="E33" s="3"/>
      <c r="F33" s="2"/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customHeight="1" ht="16.5">
      <c r="A34" s="3"/>
      <c r="B34" s="3"/>
      <c r="C34" s="3"/>
      <c r="D34" s="91"/>
      <c r="E34" s="3"/>
      <c r="F34" s="2"/>
      <c r="G34" s="2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customHeight="1" ht="16.5">
      <c r="A35" s="3"/>
      <c r="B35" s="3"/>
      <c r="C35" s="3"/>
      <c r="D35" s="91"/>
      <c r="E35" s="3"/>
      <c r="F35" s="351" t="s">
        <v>300</v>
      </c>
      <c r="G35" s="307"/>
      <c r="H35" s="307"/>
      <c r="I35" s="307"/>
      <c r="J35" s="307"/>
      <c r="K35" s="30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customHeight="1" ht="15.75">
      <c r="A36" s="3"/>
      <c r="B36" s="3"/>
      <c r="C36" s="3"/>
      <c r="D36" s="91"/>
      <c r="E36" s="3"/>
      <c r="F36" s="2"/>
      <c r="G36" s="352" t="s">
        <v>301</v>
      </c>
      <c r="H36" s="307"/>
      <c r="I36" s="307"/>
      <c r="J36" s="307"/>
      <c r="K36" s="2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customHeight="1" ht="16.5">
      <c r="A37" s="3"/>
      <c r="B37" s="3"/>
      <c r="C37" s="3"/>
      <c r="D37" s="9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customHeight="1" ht="16.5">
      <c r="A38" s="3"/>
      <c r="B38" s="3"/>
      <c r="C38" s="3"/>
      <c r="D38" s="9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customHeight="1" ht="16.5">
      <c r="A39" s="3"/>
      <c r="B39" s="3"/>
      <c r="C39" s="3"/>
      <c r="D39" s="91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customHeight="1" ht="16.5">
      <c r="A40" s="3"/>
      <c r="B40" s="3"/>
      <c r="C40" s="3"/>
      <c r="D40" s="91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customHeight="1" ht="16.5">
      <c r="A41" s="3"/>
      <c r="B41" s="3"/>
      <c r="C41" s="3"/>
      <c r="D41" s="91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customHeight="1" ht="16.5">
      <c r="A42" s="3"/>
      <c r="B42" s="3"/>
      <c r="C42" s="3"/>
      <c r="D42" s="91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customHeight="1" ht="16.5">
      <c r="A43" s="3"/>
      <c r="B43" s="3"/>
      <c r="C43" s="3"/>
      <c r="D43" s="9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customHeight="1" ht="16.5">
      <c r="A44" s="3"/>
      <c r="B44" s="3"/>
      <c r="C44" s="3"/>
      <c r="D44" s="9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customHeight="1" ht="16.5">
      <c r="A45" s="3"/>
      <c r="B45" s="3"/>
      <c r="C45" s="3"/>
      <c r="D45" s="91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customHeight="1" ht="16.5">
      <c r="A46" s="3"/>
      <c r="B46" s="3"/>
      <c r="C46" s="3"/>
      <c r="D46" s="91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customHeight="1" ht="16.5">
      <c r="A47" s="3"/>
      <c r="B47" s="3"/>
      <c r="C47" s="3"/>
      <c r="D47" s="9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customHeight="1" ht="16.5">
      <c r="A48" s="3"/>
      <c r="B48" s="3"/>
      <c r="C48" s="3"/>
      <c r="D48" s="91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customHeight="1" ht="16.5">
      <c r="A49" s="3"/>
      <c r="B49" s="3"/>
      <c r="C49" s="3"/>
      <c r="D49" s="91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customHeight="1" ht="16.5">
      <c r="A50" s="3"/>
      <c r="B50" s="3"/>
      <c r="C50" s="3"/>
      <c r="D50" s="9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customHeight="1" ht="16.5">
      <c r="A51" s="3"/>
      <c r="B51" s="3"/>
      <c r="C51" s="3"/>
      <c r="D51" s="9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customHeight="1" ht="16.5">
      <c r="A52" s="3"/>
      <c r="B52" s="3"/>
      <c r="C52" s="3"/>
      <c r="D52" s="91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customHeight="1" ht="16.5">
      <c r="A53" s="3"/>
      <c r="B53" s="3"/>
      <c r="C53" s="3"/>
      <c r="D53" s="9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customHeight="1" ht="16.5">
      <c r="A54" s="3"/>
      <c r="B54" s="3"/>
      <c r="C54" s="3"/>
      <c r="D54" s="91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customHeight="1" ht="16.5">
      <c r="A55" s="3"/>
      <c r="B55" s="3"/>
      <c r="C55" s="3"/>
      <c r="D55" s="9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customHeight="1" ht="16.5">
      <c r="A56" s="3"/>
      <c r="B56" s="3"/>
      <c r="C56" s="3"/>
      <c r="D56" s="9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customHeight="1" ht="16.5">
      <c r="A57" s="3"/>
      <c r="B57" s="3"/>
      <c r="C57" s="3"/>
      <c r="D57" s="9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customHeight="1" ht="16.5">
      <c r="A58" s="3"/>
      <c r="B58" s="3"/>
      <c r="C58" s="3"/>
      <c r="D58" s="91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customHeight="1" ht="16.5">
      <c r="A59" s="3"/>
      <c r="B59" s="3"/>
      <c r="C59" s="3"/>
      <c r="D59" s="91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customHeight="1" ht="16.5">
      <c r="A60" s="3"/>
      <c r="B60" s="3"/>
      <c r="C60" s="3"/>
      <c r="D60" s="9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customHeight="1" ht="16.5">
      <c r="A61" s="3"/>
      <c r="B61" s="3"/>
      <c r="C61" s="3"/>
      <c r="D61" s="9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customHeight="1" ht="16.5">
      <c r="A62" s="3"/>
      <c r="B62" s="3"/>
      <c r="C62" s="3"/>
      <c r="D62" s="9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customHeight="1" ht="16.5">
      <c r="A63" s="3"/>
      <c r="B63" s="3"/>
      <c r="C63" s="3"/>
      <c r="D63" s="9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customHeight="1" ht="16.5">
      <c r="A64" s="3"/>
      <c r="B64" s="3"/>
      <c r="C64" s="3"/>
      <c r="D64" s="9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customHeight="1" ht="16.5">
      <c r="A65" s="3"/>
      <c r="B65" s="3"/>
      <c r="C65" s="3"/>
      <c r="D65" s="9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customHeight="1" ht="16.5">
      <c r="A66" s="3"/>
      <c r="B66" s="3"/>
      <c r="C66" s="3"/>
      <c r="D66" s="9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customHeight="1" ht="16.5">
      <c r="A67" s="3"/>
      <c r="B67" s="3"/>
      <c r="C67" s="3"/>
      <c r="D67" s="9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customHeight="1" ht="16.5">
      <c r="A68" s="3"/>
      <c r="B68" s="3"/>
      <c r="C68" s="3"/>
      <c r="D68" s="9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customHeight="1" ht="16.5">
      <c r="A69" s="3"/>
      <c r="B69" s="3"/>
      <c r="C69" s="3"/>
      <c r="D69" s="9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customHeight="1" ht="16.5">
      <c r="A70" s="3"/>
      <c r="B70" s="3"/>
      <c r="C70" s="3"/>
      <c r="D70" s="9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customHeight="1" ht="16.5">
      <c r="A71" s="3"/>
      <c r="B71" s="3"/>
      <c r="C71" s="3"/>
      <c r="D71" s="9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customHeight="1" ht="16.5">
      <c r="A72" s="3"/>
      <c r="B72" s="3"/>
      <c r="C72" s="3"/>
      <c r="D72" s="9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customHeight="1" ht="16.5">
      <c r="A73" s="3"/>
      <c r="B73" s="3"/>
      <c r="C73" s="3"/>
      <c r="D73" s="9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customHeight="1" ht="16.5">
      <c r="A74" s="3"/>
      <c r="B74" s="3"/>
      <c r="C74" s="3"/>
      <c r="D74" s="9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customHeight="1" ht="16.5">
      <c r="A75" s="3"/>
      <c r="B75" s="3"/>
      <c r="C75" s="3"/>
      <c r="D75" s="9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customHeight="1" ht="16.5">
      <c r="A76" s="3"/>
      <c r="B76" s="3"/>
      <c r="C76" s="3"/>
      <c r="D76" s="9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customHeight="1" ht="16.5">
      <c r="A77" s="3"/>
      <c r="B77" s="3"/>
      <c r="C77" s="3"/>
      <c r="D77" s="9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customHeight="1" ht="16.5">
      <c r="A78" s="3"/>
      <c r="B78" s="3"/>
      <c r="C78" s="3"/>
      <c r="D78" s="9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customHeight="1" ht="16.5">
      <c r="A79" s="3"/>
      <c r="B79" s="3"/>
      <c r="C79" s="3"/>
      <c r="D79" s="9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customHeight="1" ht="16.5">
      <c r="A80" s="3"/>
      <c r="B80" s="3"/>
      <c r="C80" s="3"/>
      <c r="D80" s="9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customHeight="1" ht="16.5">
      <c r="A81" s="3"/>
      <c r="B81" s="3"/>
      <c r="C81" s="3"/>
      <c r="D81" s="9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customHeight="1" ht="16.5">
      <c r="A82" s="3"/>
      <c r="B82" s="3"/>
      <c r="C82" s="3"/>
      <c r="D82" s="9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customHeight="1" ht="16.5">
      <c r="A83" s="3"/>
      <c r="B83" s="3"/>
      <c r="C83" s="3"/>
      <c r="D83" s="9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customHeight="1" ht="16.5">
      <c r="A84" s="3"/>
      <c r="B84" s="3"/>
      <c r="C84" s="3"/>
      <c r="D84" s="9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customHeight="1" ht="16.5">
      <c r="A85" s="3"/>
      <c r="B85" s="3"/>
      <c r="C85" s="3"/>
      <c r="D85" s="9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customHeight="1" ht="16.5">
      <c r="A86" s="3"/>
      <c r="B86" s="3"/>
      <c r="C86" s="3"/>
      <c r="D86" s="9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customHeight="1" ht="16.5">
      <c r="A87" s="3"/>
      <c r="B87" s="3"/>
      <c r="C87" s="3"/>
      <c r="D87" s="9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customHeight="1" ht="16.5">
      <c r="A88" s="3"/>
      <c r="B88" s="3"/>
      <c r="C88" s="3"/>
      <c r="D88" s="9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customHeight="1" ht="16.5">
      <c r="A89" s="3"/>
      <c r="B89" s="3"/>
      <c r="C89" s="3"/>
      <c r="D89" s="9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customHeight="1" ht="16.5">
      <c r="A90" s="3"/>
      <c r="B90" s="3"/>
      <c r="C90" s="3"/>
      <c r="D90" s="9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customHeight="1" ht="16.5">
      <c r="A91" s="3"/>
      <c r="B91" s="3"/>
      <c r="C91" s="3"/>
      <c r="D91" s="9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customHeight="1" ht="16.5">
      <c r="A92" s="3"/>
      <c r="B92" s="3"/>
      <c r="C92" s="3"/>
      <c r="D92" s="9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customHeight="1" ht="16.5">
      <c r="A93" s="3"/>
      <c r="B93" s="3"/>
      <c r="C93" s="3"/>
      <c r="D93" s="9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customHeight="1" ht="16.5">
      <c r="A94" s="3"/>
      <c r="B94" s="3"/>
      <c r="C94" s="3"/>
      <c r="D94" s="9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customHeight="1" ht="16.5">
      <c r="A95" s="3"/>
      <c r="B95" s="3"/>
      <c r="C95" s="3"/>
      <c r="D95" s="9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customHeight="1" ht="16.5">
      <c r="A96" s="3"/>
      <c r="B96" s="3"/>
      <c r="C96" s="3"/>
      <c r="D96" s="9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customHeight="1" ht="16.5">
      <c r="A97" s="3"/>
      <c r="B97" s="3"/>
      <c r="C97" s="3"/>
      <c r="D97" s="9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customHeight="1" ht="16.5">
      <c r="A98" s="3"/>
      <c r="B98" s="3"/>
      <c r="C98" s="3"/>
      <c r="D98" s="9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customHeight="1" ht="16.5">
      <c r="A99" s="3"/>
      <c r="B99" s="3"/>
      <c r="C99" s="3"/>
      <c r="D99" s="91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customHeight="1" ht="16.5">
      <c r="A100" s="3"/>
      <c r="B100" s="3"/>
      <c r="C100" s="3"/>
      <c r="D100" s="91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customHeight="1" ht="16.5">
      <c r="A101" s="3"/>
      <c r="B101" s="3"/>
      <c r="C101" s="3"/>
      <c r="D101" s="91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customHeight="1" ht="16.5">
      <c r="A102" s="3"/>
      <c r="B102" s="3"/>
      <c r="C102" s="3"/>
      <c r="D102" s="9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customHeight="1" ht="16.5">
      <c r="A103" s="3"/>
      <c r="B103" s="3"/>
      <c r="C103" s="3"/>
      <c r="D103" s="91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customHeight="1" ht="16.5">
      <c r="A104" s="3"/>
      <c r="B104" s="3"/>
      <c r="C104" s="3"/>
      <c r="D104" s="91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customHeight="1" ht="16.5">
      <c r="A105" s="3"/>
      <c r="B105" s="3"/>
      <c r="C105" s="3"/>
      <c r="D105" s="9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customHeight="1" ht="16.5">
      <c r="A106" s="3"/>
      <c r="B106" s="3"/>
      <c r="C106" s="3"/>
      <c r="D106" s="9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customHeight="1" ht="16.5">
      <c r="A107" s="3"/>
      <c r="B107" s="3"/>
      <c r="C107" s="3"/>
      <c r="D107" s="9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customHeight="1" ht="16.5">
      <c r="A108" s="3"/>
      <c r="B108" s="3"/>
      <c r="C108" s="3"/>
      <c r="D108" s="9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customHeight="1" ht="16.5">
      <c r="A109" s="3"/>
      <c r="B109" s="3"/>
      <c r="C109" s="3"/>
      <c r="D109" s="91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customHeight="1" ht="16.5">
      <c r="A110" s="3"/>
      <c r="B110" s="3"/>
      <c r="C110" s="3"/>
      <c r="D110" s="91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customHeight="1" ht="16.5">
      <c r="A111" s="3"/>
      <c r="B111" s="3"/>
      <c r="C111" s="3"/>
      <c r="D111" s="91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customHeight="1" ht="16.5">
      <c r="A112" s="3"/>
      <c r="B112" s="3"/>
      <c r="C112" s="3"/>
      <c r="D112" s="91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customHeight="1" ht="16.5">
      <c r="A113" s="3"/>
      <c r="B113" s="3"/>
      <c r="C113" s="3"/>
      <c r="D113" s="91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customHeight="1" ht="16.5">
      <c r="A114" s="3"/>
      <c r="B114" s="3"/>
      <c r="C114" s="3"/>
      <c r="D114" s="9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customHeight="1" ht="16.5">
      <c r="A115" s="3"/>
      <c r="B115" s="3"/>
      <c r="C115" s="3"/>
      <c r="D115" s="91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customHeight="1" ht="16.5">
      <c r="A116" s="3"/>
      <c r="B116" s="3"/>
      <c r="C116" s="3"/>
      <c r="D116" s="91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customHeight="1" ht="16.5">
      <c r="A117" s="3"/>
      <c r="B117" s="3"/>
      <c r="C117" s="3"/>
      <c r="D117" s="91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customHeight="1" ht="16.5">
      <c r="A118" s="3"/>
      <c r="B118" s="3"/>
      <c r="C118" s="3"/>
      <c r="D118" s="91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customHeight="1" ht="16.5">
      <c r="A119" s="3"/>
      <c r="B119" s="3"/>
      <c r="C119" s="3"/>
      <c r="D119" s="91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customHeight="1" ht="16.5">
      <c r="A120" s="3"/>
      <c r="B120" s="3"/>
      <c r="C120" s="3"/>
      <c r="D120" s="91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customHeight="1" ht="16.5">
      <c r="A121" s="3"/>
      <c r="B121" s="3"/>
      <c r="C121" s="3"/>
      <c r="D121" s="91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customHeight="1" ht="16.5">
      <c r="A122" s="3"/>
      <c r="B122" s="3"/>
      <c r="C122" s="3"/>
      <c r="D122" s="91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customHeight="1" ht="16.5">
      <c r="A123" s="3"/>
      <c r="B123" s="3"/>
      <c r="C123" s="3"/>
      <c r="D123" s="91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customHeight="1" ht="16.5">
      <c r="A124" s="3"/>
      <c r="B124" s="3"/>
      <c r="C124" s="3"/>
      <c r="D124" s="91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customHeight="1" ht="16.5">
      <c r="A125" s="3"/>
      <c r="B125" s="3"/>
      <c r="C125" s="3"/>
      <c r="D125" s="91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customHeight="1" ht="16.5">
      <c r="A126" s="3"/>
      <c r="B126" s="3"/>
      <c r="C126" s="3"/>
      <c r="D126" s="91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customHeight="1" ht="16.5">
      <c r="A127" s="3"/>
      <c r="B127" s="3"/>
      <c r="C127" s="3"/>
      <c r="D127" s="91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customHeight="1" ht="16.5">
      <c r="A128" s="3"/>
      <c r="B128" s="3"/>
      <c r="C128" s="3"/>
      <c r="D128" s="91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customHeight="1" ht="16.5">
      <c r="A129" s="3"/>
      <c r="B129" s="3"/>
      <c r="C129" s="3"/>
      <c r="D129" s="91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customHeight="1" ht="16.5">
      <c r="A130" s="3"/>
      <c r="B130" s="3"/>
      <c r="C130" s="3"/>
      <c r="D130" s="91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customHeight="1" ht="16.5">
      <c r="A131" s="3"/>
      <c r="B131" s="3"/>
      <c r="C131" s="3"/>
      <c r="D131" s="91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customHeight="1" ht="16.5">
      <c r="A132" s="3"/>
      <c r="B132" s="3"/>
      <c r="C132" s="3"/>
      <c r="D132" s="91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customHeight="1" ht="16.5">
      <c r="A133" s="3"/>
      <c r="B133" s="3"/>
      <c r="C133" s="3"/>
      <c r="D133" s="91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customHeight="1" ht="16.5">
      <c r="A134" s="3"/>
      <c r="B134" s="3"/>
      <c r="C134" s="3"/>
      <c r="D134" s="91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customHeight="1" ht="16.5">
      <c r="A135" s="3"/>
      <c r="B135" s="3"/>
      <c r="C135" s="3"/>
      <c r="D135" s="91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customHeight="1" ht="16.5">
      <c r="A136" s="3"/>
      <c r="B136" s="3"/>
      <c r="C136" s="3"/>
      <c r="D136" s="91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customHeight="1" ht="16.5">
      <c r="A137" s="3"/>
      <c r="B137" s="3"/>
      <c r="C137" s="3"/>
      <c r="D137" s="91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customHeight="1" ht="16.5">
      <c r="A138" s="3"/>
      <c r="B138" s="3"/>
      <c r="C138" s="3"/>
      <c r="D138" s="91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customHeight="1" ht="16.5">
      <c r="A139" s="3"/>
      <c r="B139" s="3"/>
      <c r="C139" s="3"/>
      <c r="D139" s="91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customHeight="1" ht="16.5">
      <c r="A140" s="3"/>
      <c r="B140" s="3"/>
      <c r="C140" s="3"/>
      <c r="D140" s="91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customHeight="1" ht="16.5">
      <c r="A141" s="3"/>
      <c r="B141" s="3"/>
      <c r="C141" s="3"/>
      <c r="D141" s="91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customHeight="1" ht="16.5">
      <c r="A142" s="3"/>
      <c r="B142" s="3"/>
      <c r="C142" s="3"/>
      <c r="D142" s="91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customHeight="1" ht="16.5">
      <c r="A143" s="3"/>
      <c r="B143" s="3"/>
      <c r="C143" s="3"/>
      <c r="D143" s="91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customHeight="1" ht="16.5">
      <c r="A144" s="3"/>
      <c r="B144" s="3"/>
      <c r="C144" s="3"/>
      <c r="D144" s="91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customHeight="1" ht="16.5">
      <c r="A145" s="3"/>
      <c r="B145" s="3"/>
      <c r="C145" s="3"/>
      <c r="D145" s="91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customHeight="1" ht="16.5">
      <c r="A146" s="3"/>
      <c r="B146" s="3"/>
      <c r="C146" s="3"/>
      <c r="D146" s="91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customHeight="1" ht="16.5">
      <c r="A147" s="3"/>
      <c r="B147" s="3"/>
      <c r="C147" s="3"/>
      <c r="D147" s="91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customHeight="1" ht="16.5">
      <c r="A148" s="3"/>
      <c r="B148" s="3"/>
      <c r="C148" s="3"/>
      <c r="D148" s="91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customHeight="1" ht="16.5">
      <c r="A149" s="3"/>
      <c r="B149" s="3"/>
      <c r="C149" s="3"/>
      <c r="D149" s="91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customHeight="1" ht="16.5">
      <c r="A150" s="3"/>
      <c r="B150" s="3"/>
      <c r="C150" s="3"/>
      <c r="D150" s="91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customHeight="1" ht="16.5">
      <c r="A151" s="3"/>
      <c r="B151" s="3"/>
      <c r="C151" s="3"/>
      <c r="D151" s="91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customHeight="1" ht="16.5">
      <c r="A152" s="3"/>
      <c r="B152" s="3"/>
      <c r="C152" s="3"/>
      <c r="D152" s="91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customHeight="1" ht="16.5">
      <c r="A153" s="3"/>
      <c r="B153" s="3"/>
      <c r="C153" s="3"/>
      <c r="D153" s="91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customHeight="1" ht="16.5">
      <c r="A154" s="3"/>
      <c r="B154" s="3"/>
      <c r="C154" s="3"/>
      <c r="D154" s="91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customHeight="1" ht="16.5">
      <c r="A155" s="3"/>
      <c r="B155" s="3"/>
      <c r="C155" s="3"/>
      <c r="D155" s="91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customHeight="1" ht="16.5">
      <c r="A156" s="3"/>
      <c r="B156" s="3"/>
      <c r="C156" s="3"/>
      <c r="D156" s="91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customHeight="1" ht="16.5">
      <c r="A157" s="3"/>
      <c r="B157" s="3"/>
      <c r="C157" s="3"/>
      <c r="D157" s="91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customHeight="1" ht="16.5">
      <c r="A158" s="3"/>
      <c r="B158" s="3"/>
      <c r="C158" s="3"/>
      <c r="D158" s="91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customHeight="1" ht="16.5">
      <c r="A159" s="3"/>
      <c r="B159" s="3"/>
      <c r="C159" s="3"/>
      <c r="D159" s="91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customHeight="1" ht="16.5">
      <c r="A160" s="3"/>
      <c r="B160" s="3"/>
      <c r="C160" s="3"/>
      <c r="D160" s="91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customHeight="1" ht="16.5">
      <c r="A161" s="3"/>
      <c r="B161" s="3"/>
      <c r="C161" s="3"/>
      <c r="D161" s="91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customHeight="1" ht="16.5">
      <c r="A162" s="3"/>
      <c r="B162" s="3"/>
      <c r="C162" s="3"/>
      <c r="D162" s="91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customHeight="1" ht="16.5">
      <c r="A163" s="3"/>
      <c r="B163" s="3"/>
      <c r="C163" s="3"/>
      <c r="D163" s="91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customHeight="1" ht="16.5">
      <c r="A164" s="3"/>
      <c r="B164" s="3"/>
      <c r="C164" s="3"/>
      <c r="D164" s="91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customHeight="1" ht="16.5">
      <c r="A165" s="3"/>
      <c r="B165" s="3"/>
      <c r="C165" s="3"/>
      <c r="D165" s="91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customHeight="1" ht="16.5">
      <c r="A166" s="3"/>
      <c r="B166" s="3"/>
      <c r="C166" s="3"/>
      <c r="D166" s="91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customHeight="1" ht="16.5">
      <c r="A167" s="3"/>
      <c r="B167" s="3"/>
      <c r="C167" s="3"/>
      <c r="D167" s="91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customHeight="1" ht="16.5">
      <c r="A168" s="3"/>
      <c r="B168" s="3"/>
      <c r="C168" s="3"/>
      <c r="D168" s="91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customHeight="1" ht="16.5">
      <c r="A169" s="3"/>
      <c r="B169" s="3"/>
      <c r="C169" s="3"/>
      <c r="D169" s="91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customHeight="1" ht="16.5">
      <c r="A170" s="3"/>
      <c r="B170" s="3"/>
      <c r="C170" s="3"/>
      <c r="D170" s="91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customHeight="1" ht="16.5">
      <c r="A171" s="3"/>
      <c r="B171" s="3"/>
      <c r="C171" s="3"/>
      <c r="D171" s="91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customHeight="1" ht="16.5">
      <c r="A172" s="3"/>
      <c r="B172" s="3"/>
      <c r="C172" s="3"/>
      <c r="D172" s="91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customHeight="1" ht="16.5">
      <c r="A173" s="3"/>
      <c r="B173" s="3"/>
      <c r="C173" s="3"/>
      <c r="D173" s="91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customHeight="1" ht="16.5">
      <c r="A174" s="3"/>
      <c r="B174" s="3"/>
      <c r="C174" s="3"/>
      <c r="D174" s="91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customHeight="1" ht="16.5">
      <c r="A175" s="3"/>
      <c r="B175" s="3"/>
      <c r="C175" s="3"/>
      <c r="D175" s="91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customHeight="1" ht="16.5">
      <c r="A176" s="3"/>
      <c r="B176" s="3"/>
      <c r="C176" s="3"/>
      <c r="D176" s="91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customHeight="1" ht="16.5">
      <c r="A177" s="3"/>
      <c r="B177" s="3"/>
      <c r="C177" s="3"/>
      <c r="D177" s="91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customHeight="1" ht="16.5">
      <c r="A178" s="3"/>
      <c r="B178" s="3"/>
      <c r="C178" s="3"/>
      <c r="D178" s="91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customHeight="1" ht="16.5">
      <c r="A179" s="3"/>
      <c r="B179" s="3"/>
      <c r="C179" s="3"/>
      <c r="D179" s="91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customHeight="1" ht="16.5">
      <c r="A180" s="3"/>
      <c r="B180" s="3"/>
      <c r="C180" s="3"/>
      <c r="D180" s="91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customHeight="1" ht="16.5">
      <c r="A181" s="3"/>
      <c r="B181" s="3"/>
      <c r="C181" s="3"/>
      <c r="D181" s="9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customHeight="1" ht="16.5">
      <c r="A182" s="3"/>
      <c r="B182" s="3"/>
      <c r="C182" s="3"/>
      <c r="D182" s="91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customHeight="1" ht="16.5">
      <c r="A183" s="3"/>
      <c r="B183" s="3"/>
      <c r="C183" s="3"/>
      <c r="D183" s="91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customHeight="1" ht="16.5">
      <c r="A184" s="3"/>
      <c r="B184" s="3"/>
      <c r="C184" s="3"/>
      <c r="D184" s="91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customHeight="1" ht="16.5">
      <c r="A185" s="3"/>
      <c r="B185" s="3"/>
      <c r="C185" s="3"/>
      <c r="D185" s="9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customHeight="1" ht="16.5">
      <c r="A186" s="3"/>
      <c r="B186" s="3"/>
      <c r="C186" s="3"/>
      <c r="D186" s="91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customHeight="1" ht="16.5">
      <c r="A187" s="3"/>
      <c r="B187" s="3"/>
      <c r="C187" s="3"/>
      <c r="D187" s="91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customHeight="1" ht="16.5">
      <c r="A188" s="3"/>
      <c r="B188" s="3"/>
      <c r="C188" s="3"/>
      <c r="D188" s="91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customHeight="1" ht="16.5">
      <c r="A189" s="3"/>
      <c r="B189" s="3"/>
      <c r="C189" s="3"/>
      <c r="D189" s="91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customHeight="1" ht="16.5">
      <c r="A190" s="3"/>
      <c r="B190" s="3"/>
      <c r="C190" s="3"/>
      <c r="D190" s="91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customHeight="1" ht="16.5">
      <c r="A191" s="3"/>
      <c r="B191" s="3"/>
      <c r="C191" s="3"/>
      <c r="D191" s="91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customHeight="1" ht="16.5">
      <c r="A192" s="3"/>
      <c r="B192" s="3"/>
      <c r="C192" s="3"/>
      <c r="D192" s="91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customHeight="1" ht="16.5">
      <c r="A193" s="3"/>
      <c r="B193" s="3"/>
      <c r="C193" s="3"/>
      <c r="D193" s="91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customHeight="1" ht="16.5">
      <c r="A194" s="3"/>
      <c r="B194" s="3"/>
      <c r="C194" s="3"/>
      <c r="D194" s="91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customHeight="1" ht="16.5">
      <c r="A195" s="3"/>
      <c r="B195" s="3"/>
      <c r="C195" s="3"/>
      <c r="D195" s="91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customHeight="1" ht="16.5">
      <c r="A196" s="3"/>
      <c r="B196" s="3"/>
      <c r="C196" s="3"/>
      <c r="D196" s="91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customHeight="1" ht="16.5">
      <c r="A197" s="3"/>
      <c r="B197" s="3"/>
      <c r="C197" s="3"/>
      <c r="D197" s="91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customHeight="1" ht="16.5">
      <c r="A198" s="3"/>
      <c r="B198" s="3"/>
      <c r="C198" s="3"/>
      <c r="D198" s="91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customHeight="1" ht="16.5">
      <c r="A199" s="3"/>
      <c r="B199" s="3"/>
      <c r="C199" s="3"/>
      <c r="D199" s="91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customHeight="1" ht="16.5">
      <c r="A200" s="3"/>
      <c r="B200" s="3"/>
      <c r="C200" s="3"/>
      <c r="D200" s="91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customHeight="1" ht="16.5">
      <c r="A201" s="3"/>
      <c r="B201" s="3"/>
      <c r="C201" s="3"/>
      <c r="D201" s="91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customHeight="1" ht="16.5">
      <c r="A202" s="3"/>
      <c r="B202" s="3"/>
      <c r="C202" s="3"/>
      <c r="D202" s="91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customHeight="1" ht="16.5">
      <c r="A203" s="3"/>
      <c r="B203" s="3"/>
      <c r="C203" s="3"/>
      <c r="D203" s="91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customHeight="1" ht="16.5">
      <c r="A204" s="3"/>
      <c r="B204" s="3"/>
      <c r="C204" s="3"/>
      <c r="D204" s="91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customHeight="1" ht="16.5">
      <c r="A205" s="3"/>
      <c r="B205" s="3"/>
      <c r="C205" s="3"/>
      <c r="D205" s="91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customHeight="1" ht="16.5">
      <c r="A206" s="3"/>
      <c r="B206" s="3"/>
      <c r="C206" s="3"/>
      <c r="D206" s="91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customHeight="1" ht="16.5">
      <c r="A207" s="3"/>
      <c r="B207" s="3"/>
      <c r="C207" s="3"/>
      <c r="D207" s="91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customHeight="1" ht="16.5">
      <c r="A208" s="3"/>
      <c r="B208" s="3"/>
      <c r="C208" s="3"/>
      <c r="D208" s="91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customHeight="1" ht="16.5">
      <c r="A209" s="3"/>
      <c r="B209" s="3"/>
      <c r="C209" s="3"/>
      <c r="D209" s="91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customHeight="1" ht="16.5">
      <c r="A210" s="3"/>
      <c r="B210" s="3"/>
      <c r="C210" s="3"/>
      <c r="D210" s="91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customHeight="1" ht="16.5">
      <c r="A211" s="3"/>
      <c r="B211" s="3"/>
      <c r="C211" s="3"/>
      <c r="D211" s="91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customHeight="1" ht="16.5">
      <c r="A212" s="3"/>
      <c r="B212" s="3"/>
      <c r="C212" s="3"/>
      <c r="D212" s="91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customHeight="1" ht="16.5">
      <c r="A213" s="3"/>
      <c r="B213" s="3"/>
      <c r="C213" s="3"/>
      <c r="D213" s="91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customHeight="1" ht="16.5">
      <c r="A214" s="3"/>
      <c r="B214" s="3"/>
      <c r="C214" s="3"/>
      <c r="D214" s="91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customHeight="1" ht="16.5">
      <c r="A215" s="3"/>
      <c r="B215" s="3"/>
      <c r="C215" s="3"/>
      <c r="D215" s="91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customHeight="1" ht="16.5">
      <c r="A216" s="3"/>
      <c r="B216" s="3"/>
      <c r="C216" s="3"/>
      <c r="D216" s="91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customHeight="1" ht="16.5">
      <c r="A217" s="3"/>
      <c r="B217" s="3"/>
      <c r="C217" s="3"/>
      <c r="D217" s="91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customHeight="1" ht="16.5">
      <c r="A218" s="3"/>
      <c r="B218" s="3"/>
      <c r="C218" s="3"/>
      <c r="D218" s="91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customHeight="1" ht="16.5">
      <c r="A219" s="3"/>
      <c r="B219" s="3"/>
      <c r="C219" s="3"/>
      <c r="D219" s="91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customHeight="1" ht="16.5">
      <c r="A220" s="3"/>
      <c r="B220" s="3"/>
      <c r="C220" s="3"/>
      <c r="D220" s="91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customHeight="1" ht="16.5">
      <c r="A221" s="3"/>
      <c r="B221" s="3"/>
      <c r="C221" s="3"/>
      <c r="D221" s="91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customHeight="1" ht="16.5">
      <c r="A222" s="3"/>
      <c r="B222" s="3"/>
      <c r="C222" s="3"/>
      <c r="D222" s="91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customHeight="1" ht="16.5">
      <c r="A223" s="3"/>
      <c r="B223" s="3"/>
      <c r="C223" s="3"/>
      <c r="D223" s="91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customHeight="1" ht="16.5">
      <c r="A224" s="3"/>
      <c r="B224" s="3"/>
      <c r="C224" s="3"/>
      <c r="D224" s="91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customHeight="1" ht="16.5">
      <c r="A225" s="3"/>
      <c r="B225" s="3"/>
      <c r="C225" s="3"/>
      <c r="D225" s="91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customHeight="1" ht="16.5">
      <c r="A226" s="3"/>
      <c r="B226" s="3"/>
      <c r="C226" s="3"/>
      <c r="D226" s="91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customHeight="1" ht="16.5">
      <c r="A227" s="3"/>
      <c r="B227" s="3"/>
      <c r="C227" s="3"/>
      <c r="D227" s="91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customHeight="1" ht="16.5">
      <c r="A228" s="3"/>
      <c r="B228" s="3"/>
      <c r="C228" s="3"/>
      <c r="D228" s="91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customHeight="1" ht="16.5">
      <c r="A229" s="3"/>
      <c r="B229" s="3"/>
      <c r="C229" s="3"/>
      <c r="D229" s="91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customHeight="1" ht="16.5">
      <c r="A230" s="3"/>
      <c r="B230" s="3"/>
      <c r="C230" s="3"/>
      <c r="D230" s="91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customHeight="1" ht="16.5">
      <c r="A231" s="3"/>
      <c r="B231" s="3"/>
      <c r="C231" s="3"/>
      <c r="D231" s="91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customHeight="1" ht="16.5">
      <c r="A232" s="3"/>
      <c r="B232" s="3"/>
      <c r="C232" s="3"/>
      <c r="D232" s="91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customHeight="1" ht="16.5">
      <c r="A233" s="3"/>
      <c r="B233" s="3"/>
      <c r="C233" s="3"/>
      <c r="D233" s="91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customHeight="1" ht="16.5">
      <c r="A234" s="3"/>
      <c r="B234" s="3"/>
      <c r="C234" s="3"/>
      <c r="D234" s="91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customHeight="1" ht="16.5">
      <c r="A235" s="3"/>
      <c r="B235" s="3"/>
      <c r="C235" s="3"/>
      <c r="D235" s="91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customHeight="1" ht="16.5">
      <c r="A236" s="3"/>
      <c r="B236" s="3"/>
      <c r="C236" s="3"/>
      <c r="D236" s="91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  <row r="1001" spans="1:26" customHeight="1" ht="15.75"/>
    <row r="1002" spans="1:26" customHeight="1" ht="15.75"/>
    <row r="1003" spans="1:26" customHeight="1" ht="15.75"/>
    <row r="1004" spans="1:26" customHeight="1" ht="15.75"/>
    <row r="1005" spans="1:26" customHeight="1" ht="15.75"/>
    <row r="1006" spans="1:26" customHeight="1" ht="15.75"/>
    <row r="1007" spans="1:26" customHeight="1" ht="15.75"/>
  </sheetData>
  <mergeCells>
    <mergeCell ref="F26:H26"/>
    <mergeCell ref="G30:J30"/>
    <mergeCell ref="F35:K35"/>
    <mergeCell ref="G36:J36"/>
    <mergeCell ref="F29:K29"/>
  </mergeCells>
  <printOptions gridLines="false" gridLinesSet="true"/>
  <pageMargins left="0.7" right="0.7" top="1.96" bottom="0.75" header="0" footer="0"/>
  <pageSetup paperSize="9" orientation="portrait" scale="95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FF00"/>
    <outlinePr summaryBelow="1" summaryRight="1"/>
  </sheetPr>
  <dimension ref="A1:AC995"/>
  <sheetViews>
    <sheetView tabSelected="0" workbookViewId="0" showGridLines="true" showRowColHeaders="1">
      <selection activeCell="G77" sqref="G77"/>
    </sheetView>
  </sheetViews>
  <sheetFormatPr customHeight="true" defaultRowHeight="15" defaultColWidth="14.42578125" outlineLevelRow="0" outlineLevelCol="0"/>
  <cols>
    <col min="1" max="1" width="6.140625" customWidth="true" style="0"/>
    <col min="2" max="2" width="6.140625" customWidth="true" style="0"/>
    <col min="3" max="3" width="35.5703125" customWidth="true" style="0"/>
    <col min="4" max="4" width="21.28515625" customWidth="true" style="0"/>
    <col min="5" max="5" width="26.42578125" customWidth="true" style="0"/>
    <col min="6" max="6" width="26.28515625" customWidth="true" style="0"/>
    <col min="7" max="7" width="26.140625" customWidth="true" style="0"/>
    <col min="8" max="8" width="28.42578125" customWidth="true" style="0"/>
    <col min="9" max="9" width="18.42578125" customWidth="true" style="0"/>
    <col min="10" max="10" width="11.42578125" customWidth="true" style="0"/>
    <col min="11" max="11" width="29.85546875" customWidth="true" style="0"/>
    <col min="12" max="12" width="15" customWidth="true" style="0"/>
    <col min="13" max="13" width="54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  <col min="19" max="19" width="9.140625" customWidth="true" style="0"/>
    <col min="20" max="20" width="9.140625" customWidth="true" style="0"/>
    <col min="21" max="21" width="9.140625" customWidth="true" style="0"/>
    <col min="22" max="22" width="9.140625" customWidth="true" style="0"/>
    <col min="23" max="23" width="9.140625" customWidth="true" style="0"/>
    <col min="24" max="24" width="9.140625" customWidth="true" style="0"/>
    <col min="25" max="25" width="9.140625" customWidth="true" style="0"/>
    <col min="26" max="26" width="9.140625" customWidth="true" style="0"/>
    <col min="27" max="27" width="9.140625" customWidth="true" style="0"/>
    <col min="28" max="28" width="9.140625" customWidth="true" style="0"/>
  </cols>
  <sheetData>
    <row r="1" spans="1:29" customHeight="1" ht="16.5">
      <c r="A1" s="4"/>
      <c r="B1" s="4"/>
      <c r="C1" s="316" t="s">
        <v>302</v>
      </c>
      <c r="D1" s="307"/>
      <c r="E1" s="307"/>
      <c r="F1" s="307"/>
      <c r="G1" s="307"/>
      <c r="H1" s="64"/>
      <c r="I1" s="64"/>
      <c r="J1" s="64"/>
      <c r="K1" s="6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9" customHeight="1" ht="14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customHeight="1" ht="16.5">
      <c r="A3" s="64" t="s">
        <v>303</v>
      </c>
      <c r="B3" s="355" t="s">
        <v>304</v>
      </c>
      <c r="C3" s="307"/>
      <c r="D3" s="6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9" customHeight="1" ht="16.5">
      <c r="A4" s="3"/>
      <c r="B4" s="91" t="s">
        <v>305</v>
      </c>
      <c r="C4" s="3" t="s">
        <v>306</v>
      </c>
      <c r="D4" s="3">
        <f>'Olah Data'!D10</f>
        <v>23</v>
      </c>
      <c r="E4" s="130" t="s">
        <v>307</v>
      </c>
      <c r="F4" s="131">
        <f>'Olah Data'!K10</f>
        <v>0.5</v>
      </c>
      <c r="G4" s="3" t="s">
        <v>182</v>
      </c>
      <c r="H4" s="1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customHeight="1" ht="16.5">
      <c r="A5" s="3"/>
      <c r="B5" s="91" t="s">
        <v>308</v>
      </c>
      <c r="C5" s="3" t="s">
        <v>309</v>
      </c>
      <c r="D5" s="3">
        <f>'Olah Data'!D11</f>
        <v>23</v>
      </c>
      <c r="E5" s="130" t="s">
        <v>307</v>
      </c>
      <c r="F5" s="131">
        <f>'Olah Data'!K11</f>
        <v>2.3</v>
      </c>
      <c r="G5" s="3" t="s">
        <v>275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customHeight="1" ht="16.5">
      <c r="A6" s="3"/>
      <c r="B6" s="91" t="s">
        <v>260</v>
      </c>
      <c r="C6" s="3" t="s">
        <v>310</v>
      </c>
      <c r="D6" s="3">
        <f>'Olah Data'!D12</f>
        <v>23</v>
      </c>
      <c r="E6" s="130" t="s">
        <v>307</v>
      </c>
      <c r="F6" s="131">
        <f>'Olah Data'!K12</f>
        <v>1.2</v>
      </c>
      <c r="G6" s="3" t="s">
        <v>12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customHeight="1" ht="16.5">
      <c r="A7" s="123"/>
      <c r="B7" s="123"/>
      <c r="C7" s="12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9" customHeight="1" ht="16.5">
      <c r="A8" s="64" t="s">
        <v>311</v>
      </c>
      <c r="B8" s="361" t="s">
        <v>312</v>
      </c>
      <c r="C8" s="318"/>
      <c r="D8" s="31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9" customHeight="1" ht="16.5">
      <c r="A9" s="64"/>
      <c r="B9" s="133" t="s">
        <v>313</v>
      </c>
      <c r="C9" s="2"/>
      <c r="D9" s="13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9" customHeight="1" ht="16.5">
      <c r="A10" s="64"/>
      <c r="B10" s="135" t="s">
        <v>40</v>
      </c>
      <c r="C10" s="135" t="s">
        <v>314</v>
      </c>
      <c r="D10" s="135" t="s">
        <v>315</v>
      </c>
      <c r="E10" s="135" t="s">
        <v>166</v>
      </c>
      <c r="F10" s="135" t="s">
        <v>316</v>
      </c>
      <c r="G10" s="135" t="s">
        <v>317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9" customHeight="1" ht="16.5">
      <c r="A11" s="64"/>
      <c r="B11" s="22">
        <v>1</v>
      </c>
      <c r="C11" s="23" t="str">
        <f>'LK yg diisi'!B20</f>
        <v>Incubator Analyzer</v>
      </c>
      <c r="D11" s="23" t="str">
        <f>'LK yg diisi'!C20</f>
        <v>Fluke Biomedical</v>
      </c>
      <c r="E11" s="23" t="str">
        <f>'LK yg diisi'!D20</f>
        <v>INCU II</v>
      </c>
      <c r="F11" s="23">
        <f>'LK yg diisi'!E20</f>
        <v>59120014</v>
      </c>
      <c r="G11" s="23" t="str">
        <f>'LK yg diisi'!F20</f>
        <v>LK-032-IDN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9" customHeight="1" ht="16.5">
      <c r="A12" s="64"/>
      <c r="B12" s="22">
        <v>2</v>
      </c>
      <c r="C12" s="23" t="str">
        <f>'LK yg diisi'!B21</f>
        <v>Incubator Analyzer</v>
      </c>
      <c r="D12" s="23" t="str">
        <f>'LK yg diisi'!C21</f>
        <v>Fluke Biomedical</v>
      </c>
      <c r="E12" s="23" t="str">
        <f>'LK yg diisi'!D21</f>
        <v>Skin Sensor</v>
      </c>
      <c r="F12" s="23">
        <f>'LK yg diisi'!E21</f>
        <v>58090028</v>
      </c>
      <c r="G12" s="23" t="str">
        <f>'LK yg diisi'!F21</f>
        <v>LK-032-IDN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9" customHeight="1" ht="16.5">
      <c r="A13" s="64"/>
      <c r="B13" s="22">
        <v>3</v>
      </c>
      <c r="C13" s="23" t="str">
        <f>'LK yg diisi'!B22</f>
        <v>Electrical Safety Analyzer</v>
      </c>
      <c r="D13" s="23" t="str">
        <f>'LK yg diisi'!C22</f>
        <v>Fluke Biomedical</v>
      </c>
      <c r="E13" s="23" t="str">
        <f>'LK yg diisi'!D22</f>
        <v>ESA 612</v>
      </c>
      <c r="F13" s="23">
        <f>'LK yg diisi'!E22</f>
        <v>5977047</v>
      </c>
      <c r="G13" s="23" t="str">
        <f>'LK yg diisi'!F22</f>
        <v>LK-032-IDN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9" customHeight="1" ht="16.5">
      <c r="A14" s="64"/>
      <c r="B14" s="22">
        <v>4</v>
      </c>
      <c r="C14" s="23" t="str">
        <f>'LK yg diisi'!B23</f>
        <v>Thermohygrometer</v>
      </c>
      <c r="D14" s="23" t="str">
        <f>'LK yg diisi'!C23</f>
        <v>Fluke</v>
      </c>
      <c r="E14" s="23">
        <f>'LK yg diisi'!D23</f>
        <v>971</v>
      </c>
      <c r="F14" s="23" t="str">
        <f>'LK yg diisi'!E23</f>
        <v>FNLO6QPQVJS</v>
      </c>
      <c r="G14" s="23" t="str">
        <f>'LK yg diisi'!F23</f>
        <v>LK-032-IDN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9" customHeight="1" ht="16.5">
      <c r="A15" s="3"/>
      <c r="B15" s="3"/>
      <c r="C15" s="3"/>
      <c r="D15" s="3"/>
      <c r="E15" s="133"/>
      <c r="F15" s="3"/>
      <c r="G15" s="13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9" customHeight="1" ht="16.5">
      <c r="A16" s="64" t="s">
        <v>318</v>
      </c>
      <c r="B16" s="64" t="s">
        <v>319</v>
      </c>
      <c r="C16" s="64"/>
      <c r="D16" s="6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9" customHeight="1" ht="16.5">
      <c r="A17" s="3" t="s">
        <v>320</v>
      </c>
      <c r="B17" s="4" t="s">
        <v>305</v>
      </c>
      <c r="C17" s="64" t="s">
        <v>321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9" customHeight="1" ht="39.75">
      <c r="A18" s="3"/>
      <c r="B18" s="91"/>
      <c r="C18" s="56" t="str">
        <f>'LK yg diisi'!B38</f>
        <v>Badan dan Permukaan Alat/ Body &amp; Surface Of The Equipment</v>
      </c>
      <c r="D18" s="91" t="s">
        <v>279</v>
      </c>
      <c r="E18" s="24" t="s">
        <v>190</v>
      </c>
      <c r="F18" s="136" t="s">
        <v>191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9" customHeight="1" ht="30">
      <c r="A19" s="3"/>
      <c r="B19" s="91"/>
      <c r="C19" s="56" t="str">
        <f>'LK yg diisi'!B39</f>
        <v>Kotak kontak alat/ Equipment Contact Box</v>
      </c>
      <c r="D19" s="91" t="s">
        <v>279</v>
      </c>
      <c r="E19" s="24" t="s">
        <v>190</v>
      </c>
      <c r="F19" s="136" t="s">
        <v>191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9" customHeight="1" ht="30">
      <c r="A20" s="3"/>
      <c r="B20" s="91"/>
      <c r="C20" s="56" t="str">
        <f>'LK yg diisi'!B40</f>
        <v>Kabel catu utama/ Main Power Cable</v>
      </c>
      <c r="D20" s="91" t="s">
        <v>279</v>
      </c>
      <c r="E20" s="24" t="s">
        <v>190</v>
      </c>
      <c r="F20" s="136" t="s">
        <v>191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9" customHeight="1" ht="15.75">
      <c r="A21" s="3"/>
      <c r="B21" s="91"/>
      <c r="C21" s="137" t="str">
        <f>'LK yg diisi'!B41</f>
        <v>Sekering pengaman/ Safety Fuse</v>
      </c>
      <c r="D21" s="91" t="s">
        <v>279</v>
      </c>
      <c r="E21" s="24" t="s">
        <v>190</v>
      </c>
      <c r="F21" s="136" t="s">
        <v>191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9" customHeight="1" ht="30">
      <c r="A22" s="3"/>
      <c r="B22" s="91"/>
      <c r="C22" s="56" t="str">
        <f>'LK yg diisi'!B42</f>
        <v>Tombol dan selektor (knob)/ Buttons &amp; Selectors</v>
      </c>
      <c r="D22" s="91" t="s">
        <v>279</v>
      </c>
      <c r="E22" s="24" t="s">
        <v>190</v>
      </c>
      <c r="F22" s="136" t="s">
        <v>191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9" customHeight="1" ht="30">
      <c r="A23" s="3"/>
      <c r="B23" s="91"/>
      <c r="C23" s="56" t="str">
        <f>'LK yg diisi'!B43</f>
        <v>Tampilan dan Indikator/ Display &amp; Indicators</v>
      </c>
      <c r="D23" s="91" t="s">
        <v>279</v>
      </c>
      <c r="E23" s="24" t="s">
        <v>190</v>
      </c>
      <c r="F23" s="136" t="s">
        <v>191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9" customHeight="1" ht="16.5">
      <c r="A24" s="3"/>
      <c r="B24" s="91"/>
      <c r="C24" s="56" t="str">
        <f>'LK yg diisi'!B44</f>
        <v>Sensor</v>
      </c>
      <c r="D24" s="91" t="s">
        <v>279</v>
      </c>
      <c r="E24" s="24" t="s">
        <v>190</v>
      </c>
      <c r="F24" s="136" t="s">
        <v>191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customHeight="1" ht="15.75">
      <c r="A25" s="3"/>
      <c r="B25" s="91"/>
      <c r="C25" s="56" t="str">
        <f>'LK yg diisi'!B45</f>
        <v>Saringan Udara/ Air Filter</v>
      </c>
      <c r="D25" s="91" t="s">
        <v>279</v>
      </c>
      <c r="E25" s="24" t="s">
        <v>190</v>
      </c>
      <c r="F25" s="136" t="s">
        <v>191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customHeight="1" ht="16.5">
      <c r="A26" s="3"/>
      <c r="B26" s="91"/>
      <c r="C26" s="56" t="str">
        <f>'LK yg diisi'!B46</f>
        <v>Kasur/ Mattress</v>
      </c>
      <c r="D26" s="91" t="s">
        <v>279</v>
      </c>
      <c r="E26" s="24" t="s">
        <v>190</v>
      </c>
      <c r="F26" s="136" t="s">
        <v>191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customHeight="1" ht="16.5">
      <c r="A27" s="3"/>
      <c r="B27" s="9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9" customHeight="1" ht="16.5">
      <c r="A28" s="3"/>
      <c r="B28" s="4" t="s">
        <v>308</v>
      </c>
      <c r="C28" s="64" t="s">
        <v>322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9" customHeight="1" ht="45.75">
      <c r="A29" s="3"/>
      <c r="B29" s="91"/>
      <c r="C29" s="138" t="str">
        <f>C18</f>
        <v>Badan dan Permukaan Alat/ Body &amp; Surface Of The Equipment</v>
      </c>
      <c r="D29" s="91" t="s">
        <v>279</v>
      </c>
      <c r="E29" s="24" t="s">
        <v>190</v>
      </c>
      <c r="F29" s="136" t="s">
        <v>191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9" customHeight="1" ht="16.5">
      <c r="A30" s="3"/>
      <c r="B30" s="91"/>
      <c r="C30" s="138" t="str">
        <f>C19</f>
        <v>Kotak kontak alat/ Equipment Contact Box</v>
      </c>
      <c r="D30" s="91" t="s">
        <v>279</v>
      </c>
      <c r="E30" s="24" t="s">
        <v>190</v>
      </c>
      <c r="F30" s="136" t="s">
        <v>191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9" customHeight="1" ht="16.5">
      <c r="A31" s="3"/>
      <c r="B31" s="91"/>
      <c r="C31" s="138" t="str">
        <f>C20</f>
        <v>Kabel catu utama/ Main Power Cable</v>
      </c>
      <c r="D31" s="91" t="s">
        <v>279</v>
      </c>
      <c r="E31" s="24" t="s">
        <v>190</v>
      </c>
      <c r="F31" s="136" t="s">
        <v>191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9" customHeight="1" ht="16.5">
      <c r="A32" s="3"/>
      <c r="B32" s="91"/>
      <c r="C32" s="139" t="str">
        <f>C21</f>
        <v>Sekering pengaman/ Safety Fuse</v>
      </c>
      <c r="D32" s="91" t="s">
        <v>279</v>
      </c>
      <c r="E32" s="24" t="s">
        <v>190</v>
      </c>
      <c r="F32" s="136" t="s">
        <v>191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9" customHeight="1" ht="16.5">
      <c r="A33" s="3"/>
      <c r="B33" s="91"/>
      <c r="C33" s="138" t="str">
        <f>C22</f>
        <v>Tombol dan selektor (knob)/ Buttons &amp; Selectors</v>
      </c>
      <c r="D33" s="91" t="s">
        <v>279</v>
      </c>
      <c r="E33" s="24" t="s">
        <v>190</v>
      </c>
      <c r="F33" s="136" t="s">
        <v>191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9" customHeight="1" ht="16.5">
      <c r="A34" s="3"/>
      <c r="B34" s="91"/>
      <c r="C34" s="138" t="str">
        <f>C23</f>
        <v>Tampilan dan Indikator/ Display &amp; Indicators</v>
      </c>
      <c r="D34" s="91" t="s">
        <v>279</v>
      </c>
      <c r="E34" s="24" t="s">
        <v>190</v>
      </c>
      <c r="F34" s="136" t="s">
        <v>191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9" customHeight="1" ht="16.5">
      <c r="A35" s="3"/>
      <c r="B35" s="91"/>
      <c r="C35" s="138" t="str">
        <f>C24</f>
        <v>Sensor</v>
      </c>
      <c r="D35" s="91" t="s">
        <v>279</v>
      </c>
      <c r="E35" s="24" t="s">
        <v>190</v>
      </c>
      <c r="F35" s="136" t="s">
        <v>191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9" customHeight="1" ht="16.5">
      <c r="A36" s="3"/>
      <c r="B36" s="91"/>
      <c r="C36" s="138" t="str">
        <f>C25</f>
        <v>Saringan Udara/ Air Filter</v>
      </c>
      <c r="D36" s="91" t="s">
        <v>279</v>
      </c>
      <c r="E36" s="24" t="s">
        <v>190</v>
      </c>
      <c r="F36" s="136" t="s">
        <v>191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9" customHeight="1" ht="16.5">
      <c r="A37" s="3"/>
      <c r="B37" s="3"/>
      <c r="C37" s="138" t="str">
        <f>C26</f>
        <v>Kasur/ Mattress</v>
      </c>
      <c r="D37" s="91" t="s">
        <v>279</v>
      </c>
      <c r="E37" s="24" t="s">
        <v>190</v>
      </c>
      <c r="F37" s="136" t="s">
        <v>191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9" customHeight="1" ht="16.5">
      <c r="A38" s="3"/>
      <c r="B38" s="3"/>
      <c r="C38" s="1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9" customHeight="1" ht="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9" customHeight="1" ht="12.75">
      <c r="A40" s="360" t="s">
        <v>323</v>
      </c>
      <c r="B40" s="307"/>
      <c r="C40" s="307"/>
      <c r="D40" s="356" t="s">
        <v>279</v>
      </c>
      <c r="E40" s="359" t="s">
        <v>324</v>
      </c>
      <c r="F40" s="307"/>
      <c r="G40" s="307"/>
      <c r="H40" s="307"/>
      <c r="I40" s="31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9" customHeight="1" ht="85.5">
      <c r="A41" s="307"/>
      <c r="B41" s="307"/>
      <c r="C41" s="307"/>
      <c r="D41" s="307"/>
      <c r="E41" s="307"/>
      <c r="F41" s="307"/>
      <c r="G41" s="307"/>
      <c r="H41" s="307"/>
      <c r="I41" s="3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9" customHeight="1" ht="16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9" customHeight="1" ht="19.5">
      <c r="A43" s="140" t="s">
        <v>325</v>
      </c>
      <c r="B43" s="24"/>
      <c r="C43" s="24"/>
      <c r="D43" s="50" t="s">
        <v>279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9" customHeight="1" ht="11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9" customHeight="1" ht="15.75">
      <c r="A45" s="24"/>
      <c r="B45" s="50" t="s">
        <v>305</v>
      </c>
      <c r="C45" s="24" t="s">
        <v>326</v>
      </c>
      <c r="D45" s="1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9" customHeight="1" ht="15.75">
      <c r="A46" s="12"/>
      <c r="B46" s="50"/>
      <c r="C46" s="12" t="s">
        <v>327</v>
      </c>
      <c r="D46" s="12"/>
      <c r="G46" s="3"/>
      <c r="H46" s="357"/>
      <c r="I46" s="307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9" customHeight="1" ht="15.75">
      <c r="A47" s="12"/>
      <c r="B47" s="50"/>
      <c r="C47" s="12"/>
      <c r="D47" s="1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9" customHeight="1" ht="15.75">
      <c r="A48" s="24"/>
      <c r="B48" s="50" t="s">
        <v>308</v>
      </c>
      <c r="C48" s="24" t="s">
        <v>328</v>
      </c>
      <c r="D48" s="1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9" customHeight="1" ht="15.75">
      <c r="A49" s="12"/>
      <c r="B49" s="50"/>
      <c r="C49" s="12" t="s">
        <v>327</v>
      </c>
      <c r="D49" s="12"/>
      <c r="E49" s="3"/>
      <c r="F49" s="3"/>
      <c r="G49" s="3"/>
      <c r="H49" s="358"/>
      <c r="I49" s="307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9" customHeight="1" ht="15.75">
      <c r="A50" s="12"/>
      <c r="B50" s="50"/>
      <c r="C50" s="12"/>
      <c r="D50" s="12"/>
      <c r="E50" s="3"/>
      <c r="F50" s="3"/>
      <c r="G50" s="3"/>
      <c r="H50" s="142"/>
      <c r="I50" s="14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9" customHeight="1" ht="15.75">
      <c r="A51" s="12"/>
      <c r="B51" s="50" t="s">
        <v>260</v>
      </c>
      <c r="C51" s="24" t="s">
        <v>329</v>
      </c>
      <c r="D51" s="12"/>
      <c r="E51" s="3"/>
      <c r="F51" s="3"/>
      <c r="G51" s="3"/>
      <c r="H51" s="142"/>
      <c r="I51" s="14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9" customHeight="1" ht="15.75">
      <c r="A52" s="12"/>
      <c r="B52" s="50"/>
      <c r="C52" s="12" t="s">
        <v>327</v>
      </c>
      <c r="D52" s="12"/>
      <c r="E52" s="3"/>
      <c r="F52" s="3"/>
      <c r="G52" s="3"/>
      <c r="H52" s="142"/>
      <c r="I52" s="14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9" customHeight="1" ht="15.75">
      <c r="A53" s="12"/>
      <c r="B53" s="50"/>
      <c r="C53" s="12"/>
      <c r="D53" s="12"/>
      <c r="E53" s="3"/>
      <c r="F53" s="3"/>
      <c r="G53" s="3"/>
      <c r="H53" s="142"/>
      <c r="I53" s="14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9" customHeight="1" ht="15.75">
      <c r="A54" s="12"/>
      <c r="B54" s="50" t="s">
        <v>330</v>
      </c>
      <c r="C54" s="24" t="s">
        <v>331</v>
      </c>
      <c r="D54" s="12"/>
      <c r="E54" s="3"/>
      <c r="F54" s="3"/>
      <c r="G54" s="3"/>
      <c r="H54" s="142"/>
      <c r="I54" s="14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9" customHeight="1" ht="15.75">
      <c r="A55" s="12"/>
      <c r="B55" s="50"/>
      <c r="C55" s="12" t="s">
        <v>327</v>
      </c>
      <c r="D55" s="12"/>
      <c r="E55" s="3"/>
      <c r="F55" s="3"/>
      <c r="G55" s="3"/>
      <c r="H55" s="142"/>
      <c r="I55" s="14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9" customHeight="1" ht="15.75">
      <c r="A56" s="12"/>
      <c r="B56" s="50"/>
      <c r="C56" s="12"/>
      <c r="D56" s="12"/>
      <c r="E56" s="3"/>
      <c r="F56" s="3"/>
      <c r="G56" s="3"/>
      <c r="H56" s="142"/>
      <c r="I56" s="14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9" customHeight="1" ht="15.75">
      <c r="A57" s="12"/>
      <c r="B57" s="50" t="s">
        <v>332</v>
      </c>
      <c r="C57" s="24" t="s">
        <v>333</v>
      </c>
      <c r="D57" s="12"/>
      <c r="E57" s="3"/>
      <c r="F57" s="3"/>
      <c r="G57" s="3"/>
      <c r="H57" s="142"/>
      <c r="I57" s="14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9" customHeight="1" ht="15.75">
      <c r="A58" s="12"/>
      <c r="B58" s="50"/>
      <c r="C58" s="12" t="s">
        <v>327</v>
      </c>
      <c r="D58" s="12"/>
      <c r="E58" s="3"/>
      <c r="F58" s="3"/>
      <c r="G58" s="3"/>
      <c r="H58" s="142"/>
      <c r="I58" s="14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9" customHeight="1" ht="15.75">
      <c r="A59" s="12"/>
      <c r="B59" s="50"/>
      <c r="C59" s="12"/>
      <c r="D59" s="12"/>
      <c r="E59" s="3"/>
      <c r="F59" s="3"/>
      <c r="G59" s="3"/>
      <c r="H59" s="142"/>
      <c r="I59" s="14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9" customHeight="1" ht="15.75">
      <c r="A60" s="12"/>
      <c r="B60" s="50" t="s">
        <v>334</v>
      </c>
      <c r="C60" s="24" t="s">
        <v>335</v>
      </c>
      <c r="D60" s="12"/>
      <c r="E60" s="3"/>
      <c r="F60" s="3"/>
      <c r="G60" s="3"/>
      <c r="H60" s="142"/>
      <c r="I60" s="14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9" customHeight="1" ht="15.75">
      <c r="A61" s="12"/>
      <c r="B61" s="50"/>
      <c r="C61" s="12" t="s">
        <v>327</v>
      </c>
      <c r="D61" s="12"/>
      <c r="E61" s="3"/>
      <c r="F61" s="3"/>
      <c r="G61" s="3"/>
      <c r="H61" s="142"/>
      <c r="I61" s="14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9" customHeight="1" ht="15.75">
      <c r="A62" s="12"/>
      <c r="B62" s="50"/>
      <c r="C62" s="12"/>
      <c r="D62" s="12"/>
      <c r="E62" s="3"/>
      <c r="F62" s="3"/>
      <c r="G62" s="3"/>
      <c r="H62" s="142"/>
      <c r="I62" s="14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9" customHeight="1" ht="15.75">
      <c r="A63" s="12"/>
      <c r="B63" s="50" t="s">
        <v>336</v>
      </c>
      <c r="C63" s="24" t="s">
        <v>337</v>
      </c>
      <c r="D63" s="12"/>
      <c r="E63" s="3"/>
      <c r="F63" s="3"/>
      <c r="G63" s="3"/>
      <c r="H63" s="142"/>
      <c r="I63" s="14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9" customHeight="1" ht="15.75">
      <c r="A64" s="12"/>
      <c r="B64" s="50"/>
      <c r="C64" s="12" t="s">
        <v>327</v>
      </c>
      <c r="D64" s="12"/>
      <c r="E64" s="3"/>
      <c r="F64" s="3"/>
      <c r="G64" s="3"/>
      <c r="H64" s="142"/>
      <c r="I64" s="14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9" customHeight="1" ht="15.75">
      <c r="A65" s="12"/>
      <c r="B65" s="50"/>
      <c r="C65" s="12"/>
      <c r="D65" s="12"/>
      <c r="E65" s="3"/>
      <c r="F65" s="3"/>
      <c r="G65" s="3"/>
      <c r="H65" s="142"/>
      <c r="I65" s="14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9" customHeight="1" ht="15.75">
      <c r="A66" s="12"/>
      <c r="B66" s="50" t="s">
        <v>338</v>
      </c>
      <c r="C66" s="24" t="s">
        <v>339</v>
      </c>
      <c r="D66" s="12"/>
      <c r="E66" s="3"/>
      <c r="F66" s="3"/>
      <c r="G66" s="3"/>
      <c r="H66" s="142"/>
      <c r="I66" s="14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9" customHeight="1" ht="15.75">
      <c r="A67" s="12"/>
      <c r="B67" s="50"/>
      <c r="C67" s="12" t="s">
        <v>327</v>
      </c>
      <c r="D67" s="12"/>
      <c r="E67" s="3"/>
      <c r="F67" s="3"/>
      <c r="G67" s="3"/>
      <c r="H67" s="142"/>
      <c r="I67" s="14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9" customHeight="1" ht="15.75">
      <c r="A68" s="12"/>
      <c r="B68" s="50"/>
      <c r="C68" s="12"/>
      <c r="D68" s="12"/>
      <c r="E68" s="3"/>
      <c r="F68" s="3"/>
      <c r="G68" s="3"/>
      <c r="H68" s="142"/>
      <c r="I68" s="14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9" customHeight="1" ht="15.75">
      <c r="A69" s="12"/>
      <c r="B69" s="50" t="s">
        <v>340</v>
      </c>
      <c r="C69" s="24" t="s">
        <v>341</v>
      </c>
      <c r="D69" s="12"/>
      <c r="E69" s="3"/>
      <c r="F69" s="3"/>
      <c r="G69" s="3"/>
      <c r="H69" s="142"/>
      <c r="I69" s="14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9" customHeight="1" ht="15.75">
      <c r="A70" s="12"/>
      <c r="B70" s="50"/>
      <c r="C70" s="12" t="s">
        <v>327</v>
      </c>
      <c r="D70" s="12"/>
      <c r="E70" s="3"/>
      <c r="F70" s="3"/>
      <c r="G70" s="3"/>
      <c r="H70" s="142"/>
      <c r="I70" s="14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9" customHeight="1" ht="15.75">
      <c r="A71" s="12"/>
      <c r="B71" s="50"/>
      <c r="C71" s="12"/>
      <c r="D71" s="12"/>
      <c r="E71" s="3"/>
      <c r="F71" s="3"/>
      <c r="G71" s="3"/>
      <c r="H71" s="142"/>
      <c r="I71" s="14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9" customHeight="1" ht="15.75">
      <c r="A72" s="12"/>
      <c r="B72" s="50" t="s">
        <v>342</v>
      </c>
      <c r="C72" s="24" t="s">
        <v>343</v>
      </c>
      <c r="D72" s="12"/>
      <c r="E72" s="3"/>
      <c r="F72" s="3"/>
      <c r="G72" s="3"/>
      <c r="H72" s="142"/>
      <c r="I72" s="14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9" customHeight="1" ht="15.75">
      <c r="A73" s="12"/>
      <c r="B73" s="50"/>
      <c r="C73" s="12" t="s">
        <v>327</v>
      </c>
      <c r="D73" s="12"/>
      <c r="E73" s="3"/>
      <c r="F73" s="3"/>
      <c r="G73" s="3"/>
      <c r="H73" s="142"/>
      <c r="I73" s="14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9" customHeight="1" ht="15.75">
      <c r="A74" s="3"/>
      <c r="B74" s="3"/>
      <c r="C74" s="3"/>
      <c r="D74" s="3"/>
      <c r="E74" s="3"/>
      <c r="F74" s="3"/>
      <c r="G74" s="3"/>
      <c r="H74" s="142"/>
      <c r="I74" s="14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9" customHeight="1" ht="16.5">
      <c r="A75" s="3"/>
      <c r="B75" s="3"/>
      <c r="C75" s="3"/>
      <c r="D75" s="143"/>
      <c r="E75" s="143"/>
      <c r="F75" s="144"/>
      <c r="G75" s="144"/>
      <c r="H75" s="14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9" customHeight="1" ht="17.25">
      <c r="A76" s="145" t="s">
        <v>344</v>
      </c>
      <c r="B76" s="64"/>
      <c r="C76" s="64"/>
      <c r="D76" s="64"/>
      <c r="E76" s="3"/>
      <c r="F76" s="3"/>
      <c r="G76" s="144"/>
      <c r="H76" s="14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9" customHeight="1" ht="46.5">
      <c r="A77" s="362" t="s">
        <v>345</v>
      </c>
      <c r="B77" s="307"/>
      <c r="C77" s="307"/>
      <c r="D77" s="307"/>
      <c r="E77" s="307"/>
      <c r="F77" s="307"/>
      <c r="G77" s="146" t="str">
        <f>IF(('Olah Data'!D107)&gt;=90,"Laik Pakai","Tidak Laik Pakai")</f>
        <v>Laik Pakai</v>
      </c>
      <c r="H77" s="363"/>
      <c r="I77" s="307"/>
      <c r="J77" s="307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9" customHeight="1" ht="94.5">
      <c r="A78" s="364" t="s">
        <v>346</v>
      </c>
      <c r="B78" s="307"/>
      <c r="C78" s="307"/>
      <c r="D78" s="307"/>
      <c r="E78" s="307"/>
      <c r="F78" s="307"/>
      <c r="G78" s="307"/>
      <c r="H78" s="307"/>
      <c r="I78" s="307"/>
      <c r="J78" s="307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9" customHeight="1" ht="16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customHeight="1" ht="16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9" customHeight="1" ht="16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9" customHeight="1" ht="16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9" customHeight="1" ht="16.5">
      <c r="A83" s="64"/>
      <c r="B83" s="64"/>
      <c r="C83" s="64"/>
      <c r="D83" s="3"/>
      <c r="E83" s="3"/>
      <c r="F83" s="14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9" customHeight="1" ht="16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9" customHeight="1" ht="16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9" customHeight="1" ht="16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9" customHeight="1" ht="16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9" customHeight="1" ht="16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9" customHeight="1" ht="16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9" customHeight="1" ht="16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9" customHeight="1" ht="16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9" customHeight="1" ht="16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9" customHeight="1" ht="16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9" customHeight="1" ht="16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9" customHeight="1" ht="16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9" customHeight="1" ht="16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9" customHeight="1" ht="16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9" customHeight="1" ht="16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9" customHeight="1" ht="16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9" customHeight="1" ht="16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9" customHeight="1" ht="16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9" customHeight="1" ht="16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9" customHeight="1" ht="16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9" customHeight="1" ht="16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9" customHeight="1" ht="16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9" customHeight="1" ht="16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9" customHeight="1" ht="16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9" customHeight="1" ht="16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9" customHeight="1" ht="16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9" customHeight="1" ht="16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9" customHeight="1" ht="16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9" customHeight="1" ht="16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9" customHeight="1" ht="16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9" customHeight="1" ht="16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9" customHeight="1" ht="16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9" customHeight="1" ht="16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9" customHeight="1" ht="16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9" customHeight="1" ht="16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9" customHeight="1" ht="16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9" customHeight="1" ht="16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4" t="s">
        <v>347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9" customHeight="1" ht="16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4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9" customHeight="1" ht="16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64" t="s">
        <v>348</v>
      </c>
      <c r="O122" s="64"/>
      <c r="P122" s="64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9" customHeight="1" ht="16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57" t="s">
        <v>349</v>
      </c>
      <c r="O123" s="307"/>
      <c r="P123" s="307"/>
      <c r="Q123" s="14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9" customHeight="1" ht="16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41"/>
      <c r="O124" s="141"/>
      <c r="P124" s="141"/>
      <c r="Q124" s="141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9" customHeight="1" ht="16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64" t="s">
        <v>350</v>
      </c>
      <c r="O125" s="64"/>
      <c r="P125" s="64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9" customHeight="1" ht="16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91" t="s">
        <v>351</v>
      </c>
      <c r="O126" s="4"/>
      <c r="P126" s="4"/>
      <c r="Q126" s="4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9" customHeight="1" ht="16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42"/>
      <c r="O127" s="354"/>
      <c r="P127" s="307"/>
      <c r="Q127" s="147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9" customHeight="1" ht="16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53" t="s">
        <v>352</v>
      </c>
      <c r="O128" s="307"/>
      <c r="P128" s="307"/>
      <c r="Q128" s="307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9" customHeight="1" ht="16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2" t="s">
        <v>351</v>
      </c>
      <c r="O129" s="354"/>
      <c r="P129" s="307"/>
      <c r="Q129" s="147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9" customHeight="1" ht="16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42"/>
      <c r="O130" s="354"/>
      <c r="P130" s="307"/>
      <c r="Q130" s="147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9" customHeight="1" ht="16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2" t="s">
        <v>353</v>
      </c>
      <c r="O131" s="148"/>
      <c r="P131" s="147"/>
      <c r="Q131" s="147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9" customHeight="1" ht="16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 t="s">
        <v>354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9" customHeight="1" ht="16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9" customHeight="1" ht="16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9" customHeight="1" ht="16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9" customHeight="1" ht="16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9" customHeight="1" ht="16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9" customHeight="1" ht="16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9" customHeight="1" ht="16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9" customHeight="1" ht="16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9" customHeight="1" ht="16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9" customHeight="1" ht="16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9" customHeight="1" ht="16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9" customHeight="1" ht="16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9" customHeight="1" ht="16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9" customHeight="1" ht="16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9" customHeight="1" ht="16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9" customHeight="1" ht="16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9" customHeight="1" ht="16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9" customHeight="1" ht="16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9" customHeight="1" ht="16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9" customHeight="1" ht="16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9" customHeight="1" ht="16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9" customHeight="1" ht="16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9" customHeight="1" ht="16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9" customHeight="1" ht="16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9" customHeight="1" ht="16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9" customHeight="1" ht="16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9" customHeight="1" ht="16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9" customHeight="1" ht="16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9" customHeight="1" ht="16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9" customHeight="1" ht="16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9" customHeight="1" ht="16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9" customHeight="1" ht="16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9" customHeight="1" ht="16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9" customHeight="1" ht="16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9" customHeight="1" ht="16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9" customHeight="1" ht="16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9" customHeight="1" ht="16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9" customHeight="1" ht="16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9" customHeight="1" ht="16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9" customHeight="1" ht="16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9" customHeight="1" ht="16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9" customHeight="1" ht="16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9" customHeight="1" ht="16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9" customHeight="1" ht="16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9" customHeight="1" ht="16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9" customHeight="1" ht="16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9" customHeight="1" ht="16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9" customHeight="1" ht="16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9" customHeight="1" ht="16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9" customHeight="1" ht="16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9" customHeight="1" ht="16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9" customHeight="1" ht="16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9" customHeight="1" ht="16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9" customHeight="1" ht="16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9" customHeight="1" ht="16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9" customHeight="1" ht="16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9" customHeight="1" ht="16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9" customHeight="1" ht="16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9" customHeight="1" ht="16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9" customHeight="1" ht="16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9" customHeight="1" ht="16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9" customHeight="1" ht="16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9" customHeight="1" ht="16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9" customHeight="1" ht="16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9" customHeight="1" ht="16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9" customHeight="1" ht="16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9" customHeight="1" ht="16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9" customHeight="1" ht="16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9" customHeight="1" ht="16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9" customHeight="1" ht="16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9" customHeight="1" ht="16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9" customHeight="1" ht="16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9" customHeight="1" ht="16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9" customHeight="1" ht="16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9" customHeight="1" ht="16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9" customHeight="1" ht="16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9" customHeight="1" ht="16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9" customHeight="1" ht="16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9" customHeight="1" ht="16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9" customHeight="1" ht="16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9" customHeight="1" ht="16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9" customHeight="1" ht="16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9" customHeight="1" ht="16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9" customHeight="1" ht="16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9" customHeight="1" ht="16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9" customHeight="1" ht="16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9" customHeight="1" ht="16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9" customHeight="1" ht="16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9" customHeight="1" ht="16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9" customHeight="1" ht="16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9" customHeight="1" ht="16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9" customHeight="1" ht="16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9" customHeight="1" ht="16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9" customHeight="1" ht="16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9" customHeight="1" ht="16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9" customHeight="1" ht="16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9" customHeight="1" ht="16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9" customHeight="1" ht="16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9" customHeight="1" ht="16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9" customHeight="1" ht="16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9" customHeight="1" ht="16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9" customHeight="1" ht="16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9" customHeight="1" ht="16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9" customHeight="1" ht="16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9" customHeight="1" ht="16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9" customHeight="1" ht="16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9" customHeight="1" ht="16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9" customHeight="1" ht="16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9" customHeight="1" ht="16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9" customHeight="1" ht="16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9" customHeight="1" ht="16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9" customHeight="1" ht="16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9" customHeight="1" ht="16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9" customHeight="1" ht="16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9" customHeight="1" ht="16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9" customHeight="1" ht="16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9" customHeight="1" ht="16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9" customHeight="1" ht="16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9" customHeight="1" ht="16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9" customHeight="1" ht="16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9" customHeight="1" ht="16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9" customHeight="1" ht="16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9" customHeight="1" ht="16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9" customHeight="1" ht="16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9" customHeight="1" ht="16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9" customHeight="1" ht="16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9" customHeight="1" ht="16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9" customHeight="1" ht="16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9" customHeight="1" ht="16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9" customHeight="1" ht="16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9" customHeight="1" ht="16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9" customHeight="1" ht="16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9" customHeight="1" ht="16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9" customHeight="1" ht="16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9" customHeight="1" ht="16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9" customHeight="1" ht="16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9" customHeight="1" ht="16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9" customHeight="1" ht="16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9" customHeight="1" ht="16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9" customHeight="1" ht="16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9" customHeight="1" ht="16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9" customHeight="1" ht="16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9" customHeight="1" ht="16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9" customHeight="1" ht="16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9" customHeight="1" ht="16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9" customHeight="1" ht="16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9" customHeight="1" ht="16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9" customHeight="1" ht="16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9" customHeight="1" ht="16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9" customHeight="1" ht="16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9" customHeight="1" ht="16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9" customHeight="1" ht="16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9" customHeight="1" ht="16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9" customHeight="1" ht="16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9" customHeight="1" ht="16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9" customHeight="1" ht="16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9" customHeight="1" ht="16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9" customHeight="1" ht="16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9" customHeight="1" ht="16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9" customHeight="1" ht="16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9" customHeight="1" ht="16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9" customHeight="1" ht="16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9" customHeight="1" ht="16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9" customHeight="1" ht="16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9" customHeight="1" ht="16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9" customHeight="1" ht="16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9" customHeight="1" ht="16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9" customHeight="1" ht="16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9" customHeight="1" ht="16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9" customHeight="1" ht="16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9" customHeight="1" ht="16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9" customHeight="1" ht="16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9" customHeight="1" ht="16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9" customHeight="1" ht="16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9" customHeight="1" ht="16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9" customHeight="1" ht="16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9" customHeight="1" ht="16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9" customHeight="1" ht="16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9" customHeight="1" ht="16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9" customHeight="1" ht="16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9" customHeight="1" ht="16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9" customHeight="1" ht="16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9" customHeight="1" ht="16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9" customHeight="1" ht="16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9" customHeight="1" ht="16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9" customHeight="1" ht="16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9" customHeight="1" ht="16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9" customHeight="1" ht="16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9" customHeight="1" ht="16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9" customHeight="1" ht="16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9" customHeight="1" ht="16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9" customHeight="1" ht="16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9" customHeight="1" ht="16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9" customHeight="1" ht="16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9" customHeight="1" ht="16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9" customHeight="1" ht="16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9" customHeight="1" ht="16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9" customHeight="1" ht="16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9" customHeight="1" ht="16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9" customHeight="1" ht="16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9" customHeight="1" ht="15.75"/>
    <row r="334" spans="1:29" customHeight="1" ht="15.75"/>
    <row r="335" spans="1:29" customHeight="1" ht="15.75"/>
    <row r="336" spans="1:29" customHeight="1" ht="15.75"/>
    <row r="337" spans="1:29" customHeight="1" ht="15.75"/>
    <row r="338" spans="1:29" customHeight="1" ht="15.75"/>
    <row r="339" spans="1:29" customHeight="1" ht="15.75"/>
    <row r="340" spans="1:29" customHeight="1" ht="15.75"/>
    <row r="341" spans="1:29" customHeight="1" ht="15.75"/>
    <row r="342" spans="1:29" customHeight="1" ht="15.75"/>
    <row r="343" spans="1:29" customHeight="1" ht="15.75"/>
    <row r="344" spans="1:29" customHeight="1" ht="15.75"/>
    <row r="345" spans="1:29" customHeight="1" ht="15.75"/>
    <row r="346" spans="1:29" customHeight="1" ht="15.75"/>
    <row r="347" spans="1:29" customHeight="1" ht="15.75"/>
    <row r="348" spans="1:29" customHeight="1" ht="15.75"/>
    <row r="349" spans="1:29" customHeight="1" ht="15.75"/>
    <row r="350" spans="1:29" customHeight="1" ht="15.75"/>
    <row r="351" spans="1:29" customHeight="1" ht="15.75"/>
    <row r="352" spans="1:29" customHeight="1" ht="15.75"/>
    <row r="353" spans="1:29" customHeight="1" ht="15.75"/>
    <row r="354" spans="1:29" customHeight="1" ht="15.75"/>
    <row r="355" spans="1:29" customHeight="1" ht="15.75"/>
    <row r="356" spans="1:29" customHeight="1" ht="15.75"/>
    <row r="357" spans="1:29" customHeight="1" ht="15.75"/>
    <row r="358" spans="1:29" customHeight="1" ht="15.75"/>
    <row r="359" spans="1:29" customHeight="1" ht="15.75"/>
    <row r="360" spans="1:29" customHeight="1" ht="15.75"/>
    <row r="361" spans="1:29" customHeight="1" ht="15.75"/>
    <row r="362" spans="1:29" customHeight="1" ht="15.75"/>
    <row r="363" spans="1:29" customHeight="1" ht="15.75"/>
    <row r="364" spans="1:29" customHeight="1" ht="15.75"/>
    <row r="365" spans="1:29" customHeight="1" ht="15.75"/>
    <row r="366" spans="1:29" customHeight="1" ht="15.75"/>
    <row r="367" spans="1:29" customHeight="1" ht="15.75"/>
    <row r="368" spans="1:29" customHeight="1" ht="15.75"/>
    <row r="369" spans="1:29" customHeight="1" ht="15.75"/>
    <row r="370" spans="1:29" customHeight="1" ht="15.75"/>
    <row r="371" spans="1:29" customHeight="1" ht="15.75"/>
    <row r="372" spans="1:29" customHeight="1" ht="15.75"/>
    <row r="373" spans="1:29" customHeight="1" ht="15.75"/>
    <row r="374" spans="1:29" customHeight="1" ht="15.75"/>
    <row r="375" spans="1:29" customHeight="1" ht="15.75"/>
    <row r="376" spans="1:29" customHeight="1" ht="15.75"/>
    <row r="377" spans="1:29" customHeight="1" ht="15.75"/>
    <row r="378" spans="1:29" customHeight="1" ht="15.75"/>
    <row r="379" spans="1:29" customHeight="1" ht="15.75"/>
    <row r="380" spans="1:29" customHeight="1" ht="15.75"/>
    <row r="381" spans="1:29" customHeight="1" ht="15.75"/>
    <row r="382" spans="1:29" customHeight="1" ht="15.75"/>
    <row r="383" spans="1:29" customHeight="1" ht="15.75"/>
    <row r="384" spans="1:29" customHeight="1" ht="15.75"/>
    <row r="385" spans="1:29" customHeight="1" ht="15.75"/>
    <row r="386" spans="1:29" customHeight="1" ht="15.75"/>
    <row r="387" spans="1:29" customHeight="1" ht="15.75"/>
    <row r="388" spans="1:29" customHeight="1" ht="15.75"/>
    <row r="389" spans="1:29" customHeight="1" ht="15.75"/>
    <row r="390" spans="1:29" customHeight="1" ht="15.75"/>
    <row r="391" spans="1:29" customHeight="1" ht="15.75"/>
    <row r="392" spans="1:29" customHeight="1" ht="15.75"/>
    <row r="393" spans="1:29" customHeight="1" ht="15.75"/>
    <row r="394" spans="1:29" customHeight="1" ht="15.75"/>
    <row r="395" spans="1:29" customHeight="1" ht="15.75"/>
    <row r="396" spans="1:29" customHeight="1" ht="15.75"/>
    <row r="397" spans="1:29" customHeight="1" ht="15.75"/>
    <row r="398" spans="1:29" customHeight="1" ht="15.75"/>
    <row r="399" spans="1:29" customHeight="1" ht="15.75"/>
    <row r="400" spans="1:29" customHeight="1" ht="15.75"/>
    <row r="401" spans="1:29" customHeight="1" ht="15.75"/>
    <row r="402" spans="1:29" customHeight="1" ht="15.75"/>
    <row r="403" spans="1:29" customHeight="1" ht="15.75"/>
    <row r="404" spans="1:29" customHeight="1" ht="15.75"/>
    <row r="405" spans="1:29" customHeight="1" ht="15.75"/>
    <row r="406" spans="1:29" customHeight="1" ht="15.75"/>
    <row r="407" spans="1:29" customHeight="1" ht="15.75"/>
    <row r="408" spans="1:29" customHeight="1" ht="15.75"/>
    <row r="409" spans="1:29" customHeight="1" ht="15.75"/>
    <row r="410" spans="1:29" customHeight="1" ht="15.75"/>
    <row r="411" spans="1:29" customHeight="1" ht="15.75"/>
    <row r="412" spans="1:29" customHeight="1" ht="15.75"/>
    <row r="413" spans="1:29" customHeight="1" ht="15.75"/>
    <row r="414" spans="1:29" customHeight="1" ht="15.75"/>
    <row r="415" spans="1:29" customHeight="1" ht="15.75"/>
    <row r="416" spans="1:29" customHeight="1" ht="15.75"/>
    <row r="417" spans="1:29" customHeight="1" ht="15.75"/>
    <row r="418" spans="1:29" customHeight="1" ht="15.75"/>
    <row r="419" spans="1:29" customHeight="1" ht="15.75"/>
    <row r="420" spans="1:29" customHeight="1" ht="15.75"/>
    <row r="421" spans="1:29" customHeight="1" ht="15.75"/>
    <row r="422" spans="1:29" customHeight="1" ht="15.75"/>
    <row r="423" spans="1:29" customHeight="1" ht="15.75"/>
    <row r="424" spans="1:29" customHeight="1" ht="15.75"/>
    <row r="425" spans="1:29" customHeight="1" ht="15.75"/>
    <row r="426" spans="1:29" customHeight="1" ht="15.75"/>
    <row r="427" spans="1:29" customHeight="1" ht="15.75"/>
    <row r="428" spans="1:29" customHeight="1" ht="15.75"/>
    <row r="429" spans="1:29" customHeight="1" ht="15.75"/>
    <row r="430" spans="1:29" customHeight="1" ht="15.75"/>
    <row r="431" spans="1:29" customHeight="1" ht="15.75"/>
    <row r="432" spans="1:29" customHeight="1" ht="15.75"/>
    <row r="433" spans="1:29" customHeight="1" ht="15.75"/>
    <row r="434" spans="1:29" customHeight="1" ht="15.75"/>
    <row r="435" spans="1:29" customHeight="1" ht="15.75"/>
    <row r="436" spans="1:29" customHeight="1" ht="15.75"/>
    <row r="437" spans="1:29" customHeight="1" ht="15.75"/>
    <row r="438" spans="1:29" customHeight="1" ht="15.75"/>
    <row r="439" spans="1:29" customHeight="1" ht="15.75"/>
    <row r="440" spans="1:29" customHeight="1" ht="15.75"/>
    <row r="441" spans="1:29" customHeight="1" ht="15.75"/>
    <row r="442" spans="1:29" customHeight="1" ht="15.75"/>
    <row r="443" spans="1:29" customHeight="1" ht="15.75"/>
    <row r="444" spans="1:29" customHeight="1" ht="15.75"/>
    <row r="445" spans="1:29" customHeight="1" ht="15.75"/>
    <row r="446" spans="1:29" customHeight="1" ht="15.75"/>
    <row r="447" spans="1:29" customHeight="1" ht="15.75"/>
    <row r="448" spans="1:29" customHeight="1" ht="15.75"/>
    <row r="449" spans="1:29" customHeight="1" ht="15.75"/>
    <row r="450" spans="1:29" customHeight="1" ht="15.75"/>
    <row r="451" spans="1:29" customHeight="1" ht="15.75"/>
    <row r="452" spans="1:29" customHeight="1" ht="15.75"/>
    <row r="453" spans="1:29" customHeight="1" ht="15.75"/>
    <row r="454" spans="1:29" customHeight="1" ht="15.75"/>
    <row r="455" spans="1:29" customHeight="1" ht="15.75"/>
    <row r="456" spans="1:29" customHeight="1" ht="15.75"/>
    <row r="457" spans="1:29" customHeight="1" ht="15.75"/>
    <row r="458" spans="1:29" customHeight="1" ht="15.75"/>
    <row r="459" spans="1:29" customHeight="1" ht="15.75"/>
    <row r="460" spans="1:29" customHeight="1" ht="15.75"/>
    <row r="461" spans="1:29" customHeight="1" ht="15.75"/>
    <row r="462" spans="1:29" customHeight="1" ht="15.75"/>
    <row r="463" spans="1:29" customHeight="1" ht="15.75"/>
    <row r="464" spans="1:29" customHeight="1" ht="15.75"/>
    <row r="465" spans="1:29" customHeight="1" ht="15.75"/>
    <row r="466" spans="1:29" customHeight="1" ht="15.75"/>
    <row r="467" spans="1:29" customHeight="1" ht="15.75"/>
    <row r="468" spans="1:29" customHeight="1" ht="15.75"/>
    <row r="469" spans="1:29" customHeight="1" ht="15.75"/>
    <row r="470" spans="1:29" customHeight="1" ht="15.75"/>
    <row r="471" spans="1:29" customHeight="1" ht="15.75"/>
    <row r="472" spans="1:29" customHeight="1" ht="15.75"/>
    <row r="473" spans="1:29" customHeight="1" ht="15.75"/>
    <row r="474" spans="1:29" customHeight="1" ht="15.75"/>
    <row r="475" spans="1:29" customHeight="1" ht="15.75"/>
    <row r="476" spans="1:29" customHeight="1" ht="15.75"/>
    <row r="477" spans="1:29" customHeight="1" ht="15.75"/>
    <row r="478" spans="1:29" customHeight="1" ht="15.75"/>
    <row r="479" spans="1:29" customHeight="1" ht="15.75"/>
    <row r="480" spans="1:29" customHeight="1" ht="15.75"/>
    <row r="481" spans="1:29" customHeight="1" ht="15.75"/>
    <row r="482" spans="1:29" customHeight="1" ht="15.75"/>
    <row r="483" spans="1:29" customHeight="1" ht="15.75"/>
    <row r="484" spans="1:29" customHeight="1" ht="15.75"/>
    <row r="485" spans="1:29" customHeight="1" ht="15.75"/>
    <row r="486" spans="1:29" customHeight="1" ht="15.75"/>
    <row r="487" spans="1:29" customHeight="1" ht="15.75"/>
    <row r="488" spans="1:29" customHeight="1" ht="15.75"/>
    <row r="489" spans="1:29" customHeight="1" ht="15.75"/>
    <row r="490" spans="1:29" customHeight="1" ht="15.75"/>
    <row r="491" spans="1:29" customHeight="1" ht="15.75"/>
    <row r="492" spans="1:29" customHeight="1" ht="15.75"/>
    <row r="493" spans="1:29" customHeight="1" ht="15.75"/>
    <row r="494" spans="1:29" customHeight="1" ht="15.75"/>
    <row r="495" spans="1:29" customHeight="1" ht="15.75"/>
    <row r="496" spans="1:29" customHeight="1" ht="15.75"/>
    <row r="497" spans="1:29" customHeight="1" ht="15.75"/>
    <row r="498" spans="1:29" customHeight="1" ht="15.75"/>
    <row r="499" spans="1:29" customHeight="1" ht="15.75"/>
    <row r="500" spans="1:29" customHeight="1" ht="15.75"/>
    <row r="501" spans="1:29" customHeight="1" ht="15.75"/>
    <row r="502" spans="1:29" customHeight="1" ht="15.75"/>
    <row r="503" spans="1:29" customHeight="1" ht="15.75"/>
    <row r="504" spans="1:29" customHeight="1" ht="15.75"/>
    <row r="505" spans="1:29" customHeight="1" ht="15.75"/>
    <row r="506" spans="1:29" customHeight="1" ht="15.75"/>
    <row r="507" spans="1:29" customHeight="1" ht="15.75"/>
    <row r="508" spans="1:29" customHeight="1" ht="15.75"/>
    <row r="509" spans="1:29" customHeight="1" ht="15.75"/>
    <row r="510" spans="1:29" customHeight="1" ht="15.75"/>
    <row r="511" spans="1:29" customHeight="1" ht="15.75"/>
    <row r="512" spans="1:29" customHeight="1" ht="15.75"/>
    <row r="513" spans="1:29" customHeight="1" ht="15.75"/>
    <row r="514" spans="1:29" customHeight="1" ht="15.75"/>
    <row r="515" spans="1:29" customHeight="1" ht="15.75"/>
    <row r="516" spans="1:29" customHeight="1" ht="15.75"/>
    <row r="517" spans="1:29" customHeight="1" ht="15.75"/>
    <row r="518" spans="1:29" customHeight="1" ht="15.75"/>
    <row r="519" spans="1:29" customHeight="1" ht="15.75"/>
    <row r="520" spans="1:29" customHeight="1" ht="15.75"/>
    <row r="521" spans="1:29" customHeight="1" ht="15.75"/>
    <row r="522" spans="1:29" customHeight="1" ht="15.75"/>
    <row r="523" spans="1:29" customHeight="1" ht="15.75"/>
    <row r="524" spans="1:29" customHeight="1" ht="15.75"/>
    <row r="525" spans="1:29" customHeight="1" ht="15.75"/>
    <row r="526" spans="1:29" customHeight="1" ht="15.75"/>
    <row r="527" spans="1:29" customHeight="1" ht="15.75"/>
    <row r="528" spans="1:29" customHeight="1" ht="15.75"/>
    <row r="529" spans="1:29" customHeight="1" ht="15.75"/>
    <row r="530" spans="1:29" customHeight="1" ht="15.75"/>
    <row r="531" spans="1:29" customHeight="1" ht="15.75"/>
    <row r="532" spans="1:29" customHeight="1" ht="15.75"/>
    <row r="533" spans="1:29" customHeight="1" ht="15.75"/>
    <row r="534" spans="1:29" customHeight="1" ht="15.75"/>
    <row r="535" spans="1:29" customHeight="1" ht="15.75"/>
    <row r="536" spans="1:29" customHeight="1" ht="15.75"/>
    <row r="537" spans="1:29" customHeight="1" ht="15.75"/>
    <row r="538" spans="1:29" customHeight="1" ht="15.75"/>
    <row r="539" spans="1:29" customHeight="1" ht="15.75"/>
    <row r="540" spans="1:29" customHeight="1" ht="15.75"/>
    <row r="541" spans="1:29" customHeight="1" ht="15.75"/>
    <row r="542" spans="1:29" customHeight="1" ht="15.75"/>
    <row r="543" spans="1:29" customHeight="1" ht="15.75"/>
    <row r="544" spans="1:29" customHeight="1" ht="15.75"/>
    <row r="545" spans="1:29" customHeight="1" ht="15.75"/>
    <row r="546" spans="1:29" customHeight="1" ht="15.75"/>
    <row r="547" spans="1:29" customHeight="1" ht="15.75"/>
    <row r="548" spans="1:29" customHeight="1" ht="15.75"/>
    <row r="549" spans="1:29" customHeight="1" ht="15.75"/>
    <row r="550" spans="1:29" customHeight="1" ht="15.75"/>
    <row r="551" spans="1:29" customHeight="1" ht="15.75"/>
    <row r="552" spans="1:29" customHeight="1" ht="15.75"/>
    <row r="553" spans="1:29" customHeight="1" ht="15.75"/>
    <row r="554" spans="1:29" customHeight="1" ht="15.75"/>
    <row r="555" spans="1:29" customHeight="1" ht="15.75"/>
    <row r="556" spans="1:29" customHeight="1" ht="15.75"/>
    <row r="557" spans="1:29" customHeight="1" ht="15.75"/>
    <row r="558" spans="1:29" customHeight="1" ht="15.75"/>
    <row r="559" spans="1:29" customHeight="1" ht="15.75"/>
    <row r="560" spans="1:29" customHeight="1" ht="15.75"/>
    <row r="561" spans="1:29" customHeight="1" ht="15.75"/>
    <row r="562" spans="1:29" customHeight="1" ht="15.75"/>
    <row r="563" spans="1:29" customHeight="1" ht="15.75"/>
    <row r="564" spans="1:29" customHeight="1" ht="15.75"/>
    <row r="565" spans="1:29" customHeight="1" ht="15.75"/>
    <row r="566" spans="1:29" customHeight="1" ht="15.75"/>
    <row r="567" spans="1:29" customHeight="1" ht="15.75"/>
    <row r="568" spans="1:29" customHeight="1" ht="15.75"/>
    <row r="569" spans="1:29" customHeight="1" ht="15.75"/>
    <row r="570" spans="1:29" customHeight="1" ht="15.75"/>
    <row r="571" spans="1:29" customHeight="1" ht="15.75"/>
    <row r="572" spans="1:29" customHeight="1" ht="15.75"/>
    <row r="573" spans="1:29" customHeight="1" ht="15.75"/>
    <row r="574" spans="1:29" customHeight="1" ht="15.75"/>
    <row r="575" spans="1:29" customHeight="1" ht="15.75"/>
    <row r="576" spans="1:29" customHeight="1" ht="15.75"/>
    <row r="577" spans="1:29" customHeight="1" ht="15.75"/>
    <row r="578" spans="1:29" customHeight="1" ht="15.75"/>
    <row r="579" spans="1:29" customHeight="1" ht="15.75"/>
    <row r="580" spans="1:29" customHeight="1" ht="15.75"/>
    <row r="581" spans="1:29" customHeight="1" ht="15.75"/>
    <row r="582" spans="1:29" customHeight="1" ht="15.75"/>
    <row r="583" spans="1:29" customHeight="1" ht="15.75"/>
    <row r="584" spans="1:29" customHeight="1" ht="15.75"/>
    <row r="585" spans="1:29" customHeight="1" ht="15.75"/>
    <row r="586" spans="1:29" customHeight="1" ht="15.75"/>
    <row r="587" spans="1:29" customHeight="1" ht="15.75"/>
    <row r="588" spans="1:29" customHeight="1" ht="15.75"/>
    <row r="589" spans="1:29" customHeight="1" ht="15.75"/>
    <row r="590" spans="1:29" customHeight="1" ht="15.75"/>
    <row r="591" spans="1:29" customHeight="1" ht="15.75"/>
    <row r="592" spans="1:29" customHeight="1" ht="15.75"/>
    <row r="593" spans="1:29" customHeight="1" ht="15.75"/>
    <row r="594" spans="1:29" customHeight="1" ht="15.75"/>
    <row r="595" spans="1:29" customHeight="1" ht="15.75"/>
    <row r="596" spans="1:29" customHeight="1" ht="15.75"/>
    <row r="597" spans="1:29" customHeight="1" ht="15.75"/>
    <row r="598" spans="1:29" customHeight="1" ht="15.75"/>
    <row r="599" spans="1:29" customHeight="1" ht="15.75"/>
    <row r="600" spans="1:29" customHeight="1" ht="15.75"/>
    <row r="601" spans="1:29" customHeight="1" ht="15.75"/>
    <row r="602" spans="1:29" customHeight="1" ht="15.75"/>
    <row r="603" spans="1:29" customHeight="1" ht="15.75"/>
    <row r="604" spans="1:29" customHeight="1" ht="15.75"/>
    <row r="605" spans="1:29" customHeight="1" ht="15.75"/>
    <row r="606" spans="1:29" customHeight="1" ht="15.75"/>
    <row r="607" spans="1:29" customHeight="1" ht="15.75"/>
    <row r="608" spans="1:29" customHeight="1" ht="15.75"/>
    <row r="609" spans="1:29" customHeight="1" ht="15.75"/>
    <row r="610" spans="1:29" customHeight="1" ht="15.75"/>
    <row r="611" spans="1:29" customHeight="1" ht="15.75"/>
    <row r="612" spans="1:29" customHeight="1" ht="15.75"/>
    <row r="613" spans="1:29" customHeight="1" ht="15.75"/>
    <row r="614" spans="1:29" customHeight="1" ht="15.75"/>
    <row r="615" spans="1:29" customHeight="1" ht="15.75"/>
    <row r="616" spans="1:29" customHeight="1" ht="15.75"/>
    <row r="617" spans="1:29" customHeight="1" ht="15.75"/>
    <row r="618" spans="1:29" customHeight="1" ht="15.75"/>
    <row r="619" spans="1:29" customHeight="1" ht="15.75"/>
    <row r="620" spans="1:29" customHeight="1" ht="15.75"/>
    <row r="621" spans="1:29" customHeight="1" ht="15.75"/>
    <row r="622" spans="1:29" customHeight="1" ht="15.75"/>
    <row r="623" spans="1:29" customHeight="1" ht="15.75"/>
    <row r="624" spans="1:29" customHeight="1" ht="15.75"/>
    <row r="625" spans="1:29" customHeight="1" ht="15.75"/>
    <row r="626" spans="1:29" customHeight="1" ht="15.75"/>
    <row r="627" spans="1:29" customHeight="1" ht="15.75"/>
    <row r="628" spans="1:29" customHeight="1" ht="15.75"/>
    <row r="629" spans="1:29" customHeight="1" ht="15.75"/>
    <row r="630" spans="1:29" customHeight="1" ht="15.75"/>
    <row r="631" spans="1:29" customHeight="1" ht="15.75"/>
    <row r="632" spans="1:29" customHeight="1" ht="15.75"/>
    <row r="633" spans="1:29" customHeight="1" ht="15.75"/>
    <row r="634" spans="1:29" customHeight="1" ht="15.75"/>
    <row r="635" spans="1:29" customHeight="1" ht="15.75"/>
    <row r="636" spans="1:29" customHeight="1" ht="15.75"/>
    <row r="637" spans="1:29" customHeight="1" ht="15.75"/>
    <row r="638" spans="1:29" customHeight="1" ht="15.75"/>
    <row r="639" spans="1:29" customHeight="1" ht="15.75"/>
    <row r="640" spans="1:29" customHeight="1" ht="15.75"/>
    <row r="641" spans="1:29" customHeight="1" ht="15.75"/>
    <row r="642" spans="1:29" customHeight="1" ht="15.75"/>
    <row r="643" spans="1:29" customHeight="1" ht="15.75"/>
    <row r="644" spans="1:29" customHeight="1" ht="15.75"/>
    <row r="645" spans="1:29" customHeight="1" ht="15.75"/>
    <row r="646" spans="1:29" customHeight="1" ht="15.75"/>
    <row r="647" spans="1:29" customHeight="1" ht="15.75"/>
    <row r="648" spans="1:29" customHeight="1" ht="15.75"/>
    <row r="649" spans="1:29" customHeight="1" ht="15.75"/>
    <row r="650" spans="1:29" customHeight="1" ht="15.75"/>
    <row r="651" spans="1:29" customHeight="1" ht="15.75"/>
    <row r="652" spans="1:29" customHeight="1" ht="15.75"/>
    <row r="653" spans="1:29" customHeight="1" ht="15.75"/>
    <row r="654" spans="1:29" customHeight="1" ht="15.75"/>
    <row r="655" spans="1:29" customHeight="1" ht="15.75"/>
    <row r="656" spans="1:29" customHeight="1" ht="15.75"/>
    <row r="657" spans="1:29" customHeight="1" ht="15.75"/>
    <row r="658" spans="1:29" customHeight="1" ht="15.75"/>
    <row r="659" spans="1:29" customHeight="1" ht="15.75"/>
    <row r="660" spans="1:29" customHeight="1" ht="15.75"/>
    <row r="661" spans="1:29" customHeight="1" ht="15.75"/>
    <row r="662" spans="1:29" customHeight="1" ht="15.75"/>
    <row r="663" spans="1:29" customHeight="1" ht="15.75"/>
    <row r="664" spans="1:29" customHeight="1" ht="15.75"/>
    <row r="665" spans="1:29" customHeight="1" ht="15.75"/>
    <row r="666" spans="1:29" customHeight="1" ht="15.75"/>
    <row r="667" spans="1:29" customHeight="1" ht="15.75"/>
    <row r="668" spans="1:29" customHeight="1" ht="15.75"/>
    <row r="669" spans="1:29" customHeight="1" ht="15.75"/>
    <row r="670" spans="1:29" customHeight="1" ht="15.75"/>
    <row r="671" spans="1:29" customHeight="1" ht="15.75"/>
    <row r="672" spans="1:29" customHeight="1" ht="15.75"/>
    <row r="673" spans="1:29" customHeight="1" ht="15.75"/>
    <row r="674" spans="1:29" customHeight="1" ht="15.75"/>
    <row r="675" spans="1:29" customHeight="1" ht="15.75"/>
    <row r="676" spans="1:29" customHeight="1" ht="15.75"/>
    <row r="677" spans="1:29" customHeight="1" ht="15.75"/>
    <row r="678" spans="1:29" customHeight="1" ht="15.75"/>
    <row r="679" spans="1:29" customHeight="1" ht="15.75"/>
    <row r="680" spans="1:29" customHeight="1" ht="15.75"/>
    <row r="681" spans="1:29" customHeight="1" ht="15.75"/>
    <row r="682" spans="1:29" customHeight="1" ht="15.75"/>
    <row r="683" spans="1:29" customHeight="1" ht="15.75"/>
    <row r="684" spans="1:29" customHeight="1" ht="15.75"/>
    <row r="685" spans="1:29" customHeight="1" ht="15.75"/>
    <row r="686" spans="1:29" customHeight="1" ht="15.75"/>
    <row r="687" spans="1:29" customHeight="1" ht="15.75"/>
    <row r="688" spans="1:29" customHeight="1" ht="15.75"/>
    <row r="689" spans="1:29" customHeight="1" ht="15.75"/>
    <row r="690" spans="1:29" customHeight="1" ht="15.75"/>
    <row r="691" spans="1:29" customHeight="1" ht="15.75"/>
    <row r="692" spans="1:29" customHeight="1" ht="15.75"/>
    <row r="693" spans="1:29" customHeight="1" ht="15.75"/>
    <row r="694" spans="1:29" customHeight="1" ht="15.75"/>
    <row r="695" spans="1:29" customHeight="1" ht="15.75"/>
    <row r="696" spans="1:29" customHeight="1" ht="15.75"/>
    <row r="697" spans="1:29" customHeight="1" ht="15.75"/>
    <row r="698" spans="1:29" customHeight="1" ht="15.75"/>
    <row r="699" spans="1:29" customHeight="1" ht="15.75"/>
    <row r="700" spans="1:29" customHeight="1" ht="15.75"/>
    <row r="701" spans="1:29" customHeight="1" ht="15.75"/>
    <row r="702" spans="1:29" customHeight="1" ht="15.75"/>
    <row r="703" spans="1:29" customHeight="1" ht="15.75"/>
    <row r="704" spans="1:29" customHeight="1" ht="15.75"/>
    <row r="705" spans="1:29" customHeight="1" ht="15.75"/>
    <row r="706" spans="1:29" customHeight="1" ht="15.75"/>
    <row r="707" spans="1:29" customHeight="1" ht="15.75"/>
    <row r="708" spans="1:29" customHeight="1" ht="15.75"/>
    <row r="709" spans="1:29" customHeight="1" ht="15.75"/>
    <row r="710" spans="1:29" customHeight="1" ht="15.75"/>
    <row r="711" spans="1:29" customHeight="1" ht="15.75"/>
    <row r="712" spans="1:29" customHeight="1" ht="15.75"/>
    <row r="713" spans="1:29" customHeight="1" ht="15.75"/>
    <row r="714" spans="1:29" customHeight="1" ht="15.75"/>
    <row r="715" spans="1:29" customHeight="1" ht="15.75"/>
    <row r="716" spans="1:29" customHeight="1" ht="15.75"/>
    <row r="717" spans="1:29" customHeight="1" ht="15.75"/>
    <row r="718" spans="1:29" customHeight="1" ht="15.75"/>
    <row r="719" spans="1:29" customHeight="1" ht="15.75"/>
    <row r="720" spans="1:29" customHeight="1" ht="15.75"/>
    <row r="721" spans="1:29" customHeight="1" ht="15.75"/>
    <row r="722" spans="1:29" customHeight="1" ht="15.75"/>
    <row r="723" spans="1:29" customHeight="1" ht="15.75"/>
    <row r="724" spans="1:29" customHeight="1" ht="15.75"/>
    <row r="725" spans="1:29" customHeight="1" ht="15.75"/>
    <row r="726" spans="1:29" customHeight="1" ht="15.75"/>
    <row r="727" spans="1:29" customHeight="1" ht="15.75"/>
    <row r="728" spans="1:29" customHeight="1" ht="15.75"/>
    <row r="729" spans="1:29" customHeight="1" ht="15.75"/>
    <row r="730" spans="1:29" customHeight="1" ht="15.75"/>
    <row r="731" spans="1:29" customHeight="1" ht="15.75"/>
    <row r="732" spans="1:29" customHeight="1" ht="15.75"/>
    <row r="733" spans="1:29" customHeight="1" ht="15.75"/>
    <row r="734" spans="1:29" customHeight="1" ht="15.75"/>
    <row r="735" spans="1:29" customHeight="1" ht="15.75"/>
    <row r="736" spans="1:29" customHeight="1" ht="15.75"/>
    <row r="737" spans="1:29" customHeight="1" ht="15.75"/>
    <row r="738" spans="1:29" customHeight="1" ht="15.75"/>
    <row r="739" spans="1:29" customHeight="1" ht="15.75"/>
    <row r="740" spans="1:29" customHeight="1" ht="15.75"/>
    <row r="741" spans="1:29" customHeight="1" ht="15.75"/>
    <row r="742" spans="1:29" customHeight="1" ht="15.75"/>
    <row r="743" spans="1:29" customHeight="1" ht="15.75"/>
    <row r="744" spans="1:29" customHeight="1" ht="15.75"/>
    <row r="745" spans="1:29" customHeight="1" ht="15.75"/>
    <row r="746" spans="1:29" customHeight="1" ht="15.75"/>
    <row r="747" spans="1:29" customHeight="1" ht="15.75"/>
    <row r="748" spans="1:29" customHeight="1" ht="15.75"/>
    <row r="749" spans="1:29" customHeight="1" ht="15.75"/>
    <row r="750" spans="1:29" customHeight="1" ht="15.75"/>
    <row r="751" spans="1:29" customHeight="1" ht="15.75"/>
    <row r="752" spans="1:29" customHeight="1" ht="15.75"/>
    <row r="753" spans="1:29" customHeight="1" ht="15.75"/>
    <row r="754" spans="1:29" customHeight="1" ht="15.75"/>
    <row r="755" spans="1:29" customHeight="1" ht="15.75"/>
    <row r="756" spans="1:29" customHeight="1" ht="15.75"/>
    <row r="757" spans="1:29" customHeight="1" ht="15.75"/>
    <row r="758" spans="1:29" customHeight="1" ht="15.75"/>
    <row r="759" spans="1:29" customHeight="1" ht="15.75"/>
    <row r="760" spans="1:29" customHeight="1" ht="15.75"/>
    <row r="761" spans="1:29" customHeight="1" ht="15.75"/>
    <row r="762" spans="1:29" customHeight="1" ht="15.75"/>
    <row r="763" spans="1:29" customHeight="1" ht="15.75"/>
    <row r="764" spans="1:29" customHeight="1" ht="15.75"/>
    <row r="765" spans="1:29" customHeight="1" ht="15.75"/>
    <row r="766" spans="1:29" customHeight="1" ht="15.75"/>
    <row r="767" spans="1:29" customHeight="1" ht="15.75"/>
    <row r="768" spans="1:29" customHeight="1" ht="15.75"/>
    <row r="769" spans="1:29" customHeight="1" ht="15.75"/>
    <row r="770" spans="1:29" customHeight="1" ht="15.75"/>
    <row r="771" spans="1:29" customHeight="1" ht="15.75"/>
    <row r="772" spans="1:29" customHeight="1" ht="15.75"/>
    <row r="773" spans="1:29" customHeight="1" ht="15.75"/>
    <row r="774" spans="1:29" customHeight="1" ht="15.75"/>
    <row r="775" spans="1:29" customHeight="1" ht="15.75"/>
    <row r="776" spans="1:29" customHeight="1" ht="15.75"/>
    <row r="777" spans="1:29" customHeight="1" ht="15.75"/>
    <row r="778" spans="1:29" customHeight="1" ht="15.75"/>
    <row r="779" spans="1:29" customHeight="1" ht="15.75"/>
    <row r="780" spans="1:29" customHeight="1" ht="15.75"/>
    <row r="781" spans="1:29" customHeight="1" ht="15.75"/>
    <row r="782" spans="1:29" customHeight="1" ht="15.75"/>
    <row r="783" spans="1:29" customHeight="1" ht="15.75"/>
    <row r="784" spans="1:29" customHeight="1" ht="15.75"/>
    <row r="785" spans="1:29" customHeight="1" ht="15.75"/>
    <row r="786" spans="1:29" customHeight="1" ht="15.75"/>
    <row r="787" spans="1:29" customHeight="1" ht="15.75"/>
    <row r="788" spans="1:29" customHeight="1" ht="15.75"/>
    <row r="789" spans="1:29" customHeight="1" ht="15.75"/>
    <row r="790" spans="1:29" customHeight="1" ht="15.75"/>
    <row r="791" spans="1:29" customHeight="1" ht="15.75"/>
    <row r="792" spans="1:29" customHeight="1" ht="15.75"/>
    <row r="793" spans="1:29" customHeight="1" ht="15.75"/>
    <row r="794" spans="1:29" customHeight="1" ht="15.75"/>
    <row r="795" spans="1:29" customHeight="1" ht="15.75"/>
    <row r="796" spans="1:29" customHeight="1" ht="15.75"/>
    <row r="797" spans="1:29" customHeight="1" ht="15.75"/>
    <row r="798" spans="1:29" customHeight="1" ht="15.75"/>
    <row r="799" spans="1:29" customHeight="1" ht="15.75"/>
    <row r="800" spans="1:29" customHeight="1" ht="15.75"/>
    <row r="801" spans="1:29" customHeight="1" ht="15.75"/>
    <row r="802" spans="1:29" customHeight="1" ht="15.75"/>
    <row r="803" spans="1:29" customHeight="1" ht="15.75"/>
    <row r="804" spans="1:29" customHeight="1" ht="15.75"/>
    <row r="805" spans="1:29" customHeight="1" ht="15.75"/>
    <row r="806" spans="1:29" customHeight="1" ht="15.75"/>
    <row r="807" spans="1:29" customHeight="1" ht="15.75"/>
    <row r="808" spans="1:29" customHeight="1" ht="15.75"/>
    <row r="809" spans="1:29" customHeight="1" ht="15.75"/>
    <row r="810" spans="1:29" customHeight="1" ht="15.75"/>
    <row r="811" spans="1:29" customHeight="1" ht="15.75"/>
    <row r="812" spans="1:29" customHeight="1" ht="15.75"/>
    <row r="813" spans="1:29" customHeight="1" ht="15.75"/>
    <row r="814" spans="1:29" customHeight="1" ht="15.75"/>
    <row r="815" spans="1:29" customHeight="1" ht="15.75"/>
    <row r="816" spans="1:29" customHeight="1" ht="15.75"/>
    <row r="817" spans="1:29" customHeight="1" ht="15.75"/>
    <row r="818" spans="1:29" customHeight="1" ht="15.75"/>
    <row r="819" spans="1:29" customHeight="1" ht="15.75"/>
    <row r="820" spans="1:29" customHeight="1" ht="15.75"/>
    <row r="821" spans="1:29" customHeight="1" ht="15.75"/>
    <row r="822" spans="1:29" customHeight="1" ht="15.75"/>
    <row r="823" spans="1:29" customHeight="1" ht="15.75"/>
    <row r="824" spans="1:29" customHeight="1" ht="15.75"/>
    <row r="825" spans="1:29" customHeight="1" ht="15.75"/>
    <row r="826" spans="1:29" customHeight="1" ht="15.75"/>
    <row r="827" spans="1:29" customHeight="1" ht="15.75"/>
    <row r="828" spans="1:29" customHeight="1" ht="15.75"/>
    <row r="829" spans="1:29" customHeight="1" ht="15.75"/>
    <row r="830" spans="1:29" customHeight="1" ht="15.75"/>
    <row r="831" spans="1:29" customHeight="1" ht="15.75"/>
    <row r="832" spans="1:29" customHeight="1" ht="15.75"/>
    <row r="833" spans="1:29" customHeight="1" ht="15.75"/>
    <row r="834" spans="1:29" customHeight="1" ht="15.75"/>
    <row r="835" spans="1:29" customHeight="1" ht="15.75"/>
    <row r="836" spans="1:29" customHeight="1" ht="15.75"/>
    <row r="837" spans="1:29" customHeight="1" ht="15.75"/>
    <row r="838" spans="1:29" customHeight="1" ht="15.75"/>
    <row r="839" spans="1:29" customHeight="1" ht="15.75"/>
    <row r="840" spans="1:29" customHeight="1" ht="15.75"/>
    <row r="841" spans="1:29" customHeight="1" ht="15.75"/>
    <row r="842" spans="1:29" customHeight="1" ht="15.75"/>
    <row r="843" spans="1:29" customHeight="1" ht="15.75"/>
    <row r="844" spans="1:29" customHeight="1" ht="15.75"/>
    <row r="845" spans="1:29" customHeight="1" ht="15.75"/>
    <row r="846" spans="1:29" customHeight="1" ht="15.75"/>
    <row r="847" spans="1:29" customHeight="1" ht="15.75"/>
    <row r="848" spans="1:29" customHeight="1" ht="15.75"/>
    <row r="849" spans="1:29" customHeight="1" ht="15.75"/>
    <row r="850" spans="1:29" customHeight="1" ht="15.75"/>
    <row r="851" spans="1:29" customHeight="1" ht="15.75"/>
    <row r="852" spans="1:29" customHeight="1" ht="15.75"/>
    <row r="853" spans="1:29" customHeight="1" ht="15.75"/>
    <row r="854" spans="1:29" customHeight="1" ht="15.75"/>
    <row r="855" spans="1:29" customHeight="1" ht="15.75"/>
    <row r="856" spans="1:29" customHeight="1" ht="15.75"/>
    <row r="857" spans="1:29" customHeight="1" ht="15.75"/>
    <row r="858" spans="1:29" customHeight="1" ht="15.75"/>
    <row r="859" spans="1:29" customHeight="1" ht="15.75"/>
    <row r="860" spans="1:29" customHeight="1" ht="15.75"/>
    <row r="861" spans="1:29" customHeight="1" ht="15.75"/>
    <row r="862" spans="1:29" customHeight="1" ht="15.75"/>
    <row r="863" spans="1:29" customHeight="1" ht="15.75"/>
    <row r="864" spans="1:29" customHeight="1" ht="15.75"/>
    <row r="865" spans="1:29" customHeight="1" ht="15.75"/>
    <row r="866" spans="1:29" customHeight="1" ht="15.75"/>
    <row r="867" spans="1:29" customHeight="1" ht="15.75"/>
    <row r="868" spans="1:29" customHeight="1" ht="15.75"/>
    <row r="869" spans="1:29" customHeight="1" ht="15.75"/>
    <row r="870" spans="1:29" customHeight="1" ht="15.75"/>
    <row r="871" spans="1:29" customHeight="1" ht="15.75"/>
    <row r="872" spans="1:29" customHeight="1" ht="15.75"/>
    <row r="873" spans="1:29" customHeight="1" ht="15.75"/>
    <row r="874" spans="1:29" customHeight="1" ht="15.75"/>
    <row r="875" spans="1:29" customHeight="1" ht="15.75"/>
    <row r="876" spans="1:29" customHeight="1" ht="15.75"/>
    <row r="877" spans="1:29" customHeight="1" ht="15.75"/>
    <row r="878" spans="1:29" customHeight="1" ht="15.75"/>
    <row r="879" spans="1:29" customHeight="1" ht="15.75"/>
    <row r="880" spans="1:29" customHeight="1" ht="15.75"/>
    <row r="881" spans="1:29" customHeight="1" ht="15.75"/>
    <row r="882" spans="1:29" customHeight="1" ht="15.75"/>
    <row r="883" spans="1:29" customHeight="1" ht="15.75"/>
    <row r="884" spans="1:29" customHeight="1" ht="15.75"/>
    <row r="885" spans="1:29" customHeight="1" ht="15.75"/>
    <row r="886" spans="1:29" customHeight="1" ht="15.75"/>
    <row r="887" spans="1:29" customHeight="1" ht="15.75"/>
    <row r="888" spans="1:29" customHeight="1" ht="15.75"/>
    <row r="889" spans="1:29" customHeight="1" ht="15.75"/>
    <row r="890" spans="1:29" customHeight="1" ht="15.75"/>
    <row r="891" spans="1:29" customHeight="1" ht="15.75"/>
    <row r="892" spans="1:29" customHeight="1" ht="15.75"/>
    <row r="893" spans="1:29" customHeight="1" ht="15.75"/>
    <row r="894" spans="1:29" customHeight="1" ht="15.75"/>
    <row r="895" spans="1:29" customHeight="1" ht="15.75"/>
    <row r="896" spans="1:29" customHeight="1" ht="15.75"/>
    <row r="897" spans="1:29" customHeight="1" ht="15.75"/>
    <row r="898" spans="1:29" customHeight="1" ht="15.75"/>
    <row r="899" spans="1:29" customHeight="1" ht="15.75"/>
    <row r="900" spans="1:29" customHeight="1" ht="15.75"/>
    <row r="901" spans="1:29" customHeight="1" ht="15.75"/>
    <row r="902" spans="1:29" customHeight="1" ht="15.75"/>
    <row r="903" spans="1:29" customHeight="1" ht="15.75"/>
    <row r="904" spans="1:29" customHeight="1" ht="15.75"/>
    <row r="905" spans="1:29" customHeight="1" ht="15.75"/>
    <row r="906" spans="1:29" customHeight="1" ht="15.75"/>
    <row r="907" spans="1:29" customHeight="1" ht="15.75"/>
    <row r="908" spans="1:29" customHeight="1" ht="15.75"/>
    <row r="909" spans="1:29" customHeight="1" ht="15.75"/>
    <row r="910" spans="1:29" customHeight="1" ht="15.75"/>
    <row r="911" spans="1:29" customHeight="1" ht="15.75"/>
    <row r="912" spans="1:29" customHeight="1" ht="15.75"/>
    <row r="913" spans="1:29" customHeight="1" ht="15.75"/>
    <row r="914" spans="1:29" customHeight="1" ht="15.75"/>
    <row r="915" spans="1:29" customHeight="1" ht="15.75"/>
    <row r="916" spans="1:29" customHeight="1" ht="15.75"/>
    <row r="917" spans="1:29" customHeight="1" ht="15.75"/>
    <row r="918" spans="1:29" customHeight="1" ht="15.75"/>
    <row r="919" spans="1:29" customHeight="1" ht="15.75"/>
    <row r="920" spans="1:29" customHeight="1" ht="15.75"/>
    <row r="921" spans="1:29" customHeight="1" ht="15.75"/>
    <row r="922" spans="1:29" customHeight="1" ht="15.75"/>
    <row r="923" spans="1:29" customHeight="1" ht="15.75"/>
    <row r="924" spans="1:29" customHeight="1" ht="15.75"/>
    <row r="925" spans="1:29" customHeight="1" ht="15.75"/>
    <row r="926" spans="1:29" customHeight="1" ht="15.75"/>
    <row r="927" spans="1:29" customHeight="1" ht="15.75"/>
    <row r="928" spans="1:29" customHeight="1" ht="15.75"/>
    <row r="929" spans="1:29" customHeight="1" ht="15.75"/>
    <row r="930" spans="1:29" customHeight="1" ht="15.75"/>
    <row r="931" spans="1:29" customHeight="1" ht="15.75"/>
    <row r="932" spans="1:29" customHeight="1" ht="15.75"/>
    <row r="933" spans="1:29" customHeight="1" ht="15.75"/>
    <row r="934" spans="1:29" customHeight="1" ht="15.75"/>
    <row r="935" spans="1:29" customHeight="1" ht="15.75"/>
    <row r="936" spans="1:29" customHeight="1" ht="15.75"/>
    <row r="937" spans="1:29" customHeight="1" ht="15.75"/>
    <row r="938" spans="1:29" customHeight="1" ht="15.75"/>
    <row r="939" spans="1:29" customHeight="1" ht="15.75"/>
    <row r="940" spans="1:29" customHeight="1" ht="15.75"/>
    <row r="941" spans="1:29" customHeight="1" ht="15.75"/>
    <row r="942" spans="1:29" customHeight="1" ht="15.75"/>
    <row r="943" spans="1:29" customHeight="1" ht="15.75"/>
    <row r="944" spans="1:29" customHeight="1" ht="15.75"/>
    <row r="945" spans="1:29" customHeight="1" ht="15.75"/>
    <row r="946" spans="1:29" customHeight="1" ht="15.75"/>
    <row r="947" spans="1:29" customHeight="1" ht="15.75"/>
    <row r="948" spans="1:29" customHeight="1" ht="15.75"/>
    <row r="949" spans="1:29" customHeight="1" ht="15.75"/>
    <row r="950" spans="1:29" customHeight="1" ht="15.75"/>
    <row r="951" spans="1:29" customHeight="1" ht="15.75"/>
    <row r="952" spans="1:29" customHeight="1" ht="15.75"/>
    <row r="953" spans="1:29" customHeight="1" ht="15.75"/>
    <row r="954" spans="1:29" customHeight="1" ht="15.75"/>
    <row r="955" spans="1:29" customHeight="1" ht="15.75"/>
    <row r="956" spans="1:29" customHeight="1" ht="15.75"/>
    <row r="957" spans="1:29" customHeight="1" ht="15.75"/>
    <row r="958" spans="1:29" customHeight="1" ht="15.75"/>
    <row r="959" spans="1:29" customHeight="1" ht="15.75"/>
    <row r="960" spans="1:29" customHeight="1" ht="15.75"/>
    <row r="961" spans="1:29" customHeight="1" ht="15.75"/>
    <row r="962" spans="1:29" customHeight="1" ht="15.75"/>
    <row r="963" spans="1:29" customHeight="1" ht="15.75"/>
    <row r="964" spans="1:29" customHeight="1" ht="15.75"/>
    <row r="965" spans="1:29" customHeight="1" ht="15.75"/>
    <row r="966" spans="1:29" customHeight="1" ht="15.75"/>
    <row r="967" spans="1:29" customHeight="1" ht="15.75"/>
    <row r="968" spans="1:29" customHeight="1" ht="15.75"/>
    <row r="969" spans="1:29" customHeight="1" ht="15.75"/>
    <row r="970" spans="1:29" customHeight="1" ht="15.75"/>
    <row r="971" spans="1:29" customHeight="1" ht="15.75"/>
    <row r="972" spans="1:29" customHeight="1" ht="15.75"/>
    <row r="973" spans="1:29" customHeight="1" ht="15.75"/>
    <row r="974" spans="1:29" customHeight="1" ht="15.75"/>
    <row r="975" spans="1:29" customHeight="1" ht="15.75"/>
    <row r="976" spans="1:29" customHeight="1" ht="15.75"/>
    <row r="977" spans="1:29" customHeight="1" ht="15.75"/>
    <row r="978" spans="1:29" customHeight="1" ht="15.75"/>
    <row r="979" spans="1:29" customHeight="1" ht="15.75"/>
    <row r="980" spans="1:29" customHeight="1" ht="15.75"/>
    <row r="981" spans="1:29" customHeight="1" ht="15.75"/>
    <row r="982" spans="1:29" customHeight="1" ht="15.75"/>
    <row r="983" spans="1:29" customHeight="1" ht="15.75"/>
    <row r="984" spans="1:29" customHeight="1" ht="15.75"/>
    <row r="985" spans="1:29" customHeight="1" ht="15.75"/>
    <row r="986" spans="1:29" customHeight="1" ht="15.75"/>
    <row r="987" spans="1:29" customHeight="1" ht="15.75"/>
    <row r="988" spans="1:29" customHeight="1" ht="15.75"/>
    <row r="989" spans="1:29" customHeight="1" ht="15.75"/>
    <row r="990" spans="1:29" customHeight="1" ht="15.75"/>
    <row r="991" spans="1:29" customHeight="1" ht="15.75"/>
    <row r="992" spans="1:29" customHeight="1" ht="15.75"/>
    <row r="993" spans="1:29" customHeight="1" ht="15.75"/>
    <row r="994" spans="1:29" customHeight="1" ht="15.75"/>
    <row r="995" spans="1:29" customHeight="1" ht="15.75"/>
  </sheetData>
  <mergeCells>
    <mergeCell ref="N128:Q128"/>
    <mergeCell ref="O129:P129"/>
    <mergeCell ref="O130:P130"/>
    <mergeCell ref="C1:G1"/>
    <mergeCell ref="B3:C3"/>
    <mergeCell ref="D40:D41"/>
    <mergeCell ref="H46:I46"/>
    <mergeCell ref="H49:I49"/>
    <mergeCell ref="E40:H41"/>
    <mergeCell ref="A40:C41"/>
    <mergeCell ref="B8:D8"/>
    <mergeCell ref="A77:F77"/>
    <mergeCell ref="H77:J77"/>
    <mergeCell ref="A78:J78"/>
    <mergeCell ref="N123:P123"/>
    <mergeCell ref="O127:P127"/>
  </mergeCells>
  <printOptions gridLines="false" gridLinesSet="true"/>
  <pageMargins left="0.7" right="0.7" top="0.75" bottom="0.75" header="0" footer="0"/>
  <pageSetup paperSize="9" orientation="portrait" scale="95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00FF00"/>
    <outlinePr summaryBelow="1" summaryRight="1"/>
  </sheetPr>
  <dimension ref="A1:Z992"/>
  <sheetViews>
    <sheetView tabSelected="0" workbookViewId="0" showGridLines="true" showRowColHeaders="1">
      <selection activeCell="D71" sqref="D71"/>
    </sheetView>
  </sheetViews>
  <sheetFormatPr customHeight="true" defaultRowHeight="15" defaultColWidth="14.42578125" outlineLevelRow="0" outlineLevelCol="0"/>
  <cols>
    <col min="1" max="1" width="9.140625" customWidth="true" style="0"/>
    <col min="2" max="2" width="16.5703125" customWidth="true" style="0"/>
    <col min="3" max="3" width="35" customWidth="true" style="0"/>
    <col min="4" max="4" width="22.28515625" customWidth="true" style="0"/>
    <col min="5" max="5" width="17.42578125" customWidth="true" style="0"/>
    <col min="6" max="6" width="18.42578125" customWidth="true" style="0"/>
    <col min="7" max="7" width="17.5703125" customWidth="true" style="0"/>
    <col min="8" max="8" width="9.140625" customWidth="true" style="0"/>
    <col min="9" max="9" width="16.42578125" customWidth="true" style="0"/>
    <col min="10" max="10" width="9.140625" customWidth="true" style="0"/>
    <col min="11" max="11" width="9.140625" customWidth="true" style="0"/>
    <col min="12" max="12" width="9.140625" customWidth="true" style="0"/>
    <col min="13" max="13" width="9.140625" customWidth="true" style="0"/>
    <col min="14" max="14" width="9.140625" customWidth="true" style="0"/>
    <col min="15" max="15" width="9.140625" customWidth="true" style="0"/>
    <col min="16" max="16" width="9.140625" customWidth="true" style="0"/>
    <col min="17" max="17" width="9.140625" customWidth="true" style="0"/>
    <col min="18" max="18" width="9.140625" customWidth="true" style="0"/>
  </cols>
  <sheetData>
    <row r="1" spans="1:26" customHeight="1" ht="15.75">
      <c r="A1" s="365" t="s">
        <v>302</v>
      </c>
      <c r="B1" s="307"/>
      <c r="C1" s="307"/>
      <c r="D1" s="307"/>
      <c r="E1" s="307"/>
      <c r="F1" s="307"/>
      <c r="G1" s="307"/>
      <c r="H1" s="307"/>
      <c r="I1" s="30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customHeight="1" ht="16.5">
      <c r="A2" s="3"/>
      <c r="B2" s="3"/>
      <c r="C2" s="149"/>
      <c r="D2" s="3"/>
      <c r="E2" s="12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customHeight="1" ht="16.5">
      <c r="A3" s="3"/>
      <c r="B3" s="3"/>
      <c r="C3" s="14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customHeight="1" ht="16.5">
      <c r="A4" s="64" t="s">
        <v>355</v>
      </c>
      <c r="B4" s="64" t="str">
        <f>'SERTIFIKAT HAL 2'!C45</f>
        <v>Keselamatan Kelistrikan/ Electrical Safety</v>
      </c>
      <c r="C4" s="14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customHeight="1" ht="16.5">
      <c r="A5" s="3"/>
      <c r="B5" s="3"/>
      <c r="C5" s="14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customHeight="1" ht="15">
      <c r="A6" s="25"/>
      <c r="B6" s="150" t="s">
        <v>40</v>
      </c>
      <c r="C6" s="150" t="s">
        <v>356</v>
      </c>
      <c r="D6" s="366" t="s">
        <v>357</v>
      </c>
      <c r="E6" s="302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customHeight="1" ht="30">
      <c r="A7" s="25"/>
      <c r="B7" s="22">
        <v>1</v>
      </c>
      <c r="C7" s="39" t="s">
        <v>358</v>
      </c>
      <c r="D7" s="27">
        <f>'LK yg diisi'!E53</f>
        <v/>
      </c>
      <c r="E7" s="27" t="str">
        <f>'LK yg diisi'!F53</f>
        <v>Ω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customHeight="1" ht="30">
      <c r="A8" s="25"/>
      <c r="B8" s="22">
        <v>2</v>
      </c>
      <c r="C8" s="39" t="s">
        <v>359</v>
      </c>
      <c r="D8" s="27">
        <f>'LK yg diisi'!E54</f>
        <v/>
      </c>
      <c r="E8" s="27" t="str">
        <f>'LK yg diisi'!F54</f>
        <v>µA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customHeight="1" ht="45">
      <c r="A9" s="25"/>
      <c r="B9" s="22">
        <v>3</v>
      </c>
      <c r="C9" s="39" t="s">
        <v>360</v>
      </c>
      <c r="D9" s="27">
        <f>'LK yg diisi'!E55</f>
        <v>799</v>
      </c>
      <c r="E9" s="27" t="str">
        <f>'LK yg diisi'!F55</f>
        <v>µA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customHeight="1" ht="30">
      <c r="A10" s="25"/>
      <c r="B10" s="22">
        <v>4</v>
      </c>
      <c r="C10" s="39" t="s">
        <v>361</v>
      </c>
      <c r="D10" s="27">
        <f>'LK yg diisi'!E56</f>
        <v>532</v>
      </c>
      <c r="E10" s="27" t="str">
        <f>'LK yg diisi'!F56</f>
        <v>MΩ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customHeight="1" ht="15">
      <c r="A11" s="3"/>
      <c r="B11" s="3"/>
      <c r="C11" s="1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customHeight="1" ht="16.5">
      <c r="A12" s="64" t="s">
        <v>362</v>
      </c>
      <c r="B12" s="64" t="str">
        <f>'SERTIFIKAT HAL 2'!C48</f>
        <v>Keseragaman dan akurasi suhu/ Temperature Uniformity and Accuracy</v>
      </c>
      <c r="C12" s="149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customHeight="1" ht="16.5">
      <c r="A13" s="64"/>
      <c r="B13" s="64"/>
      <c r="C13" s="149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customHeight="1" ht="16.5">
      <c r="A14" s="64"/>
      <c r="B14" s="367" t="s">
        <v>363</v>
      </c>
      <c r="C14" s="302"/>
      <c r="D14" s="368" t="s">
        <v>364</v>
      </c>
      <c r="E14" s="368" t="s">
        <v>365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customHeight="1" ht="50.25">
      <c r="A15" s="64"/>
      <c r="B15" s="150" t="s">
        <v>366</v>
      </c>
      <c r="C15" s="150" t="s">
        <v>63</v>
      </c>
      <c r="D15" s="299"/>
      <c r="E15" s="29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customHeight="1" ht="16.5">
      <c r="A16" s="64"/>
      <c r="B16" s="313">
        <v>32</v>
      </c>
      <c r="C16" s="27" t="s">
        <v>66</v>
      </c>
      <c r="D16" s="88">
        <f>'Olah Data'!G38</f>
        <v>19.779776</v>
      </c>
      <c r="E16" s="369">
        <f>IF(MAX('Olah Data'!H38:H47)&lt;'Olah Data'!I38,'Olah Data'!I38,MAX('Olah Data'!H38:H47))</f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customHeight="1" ht="16.5">
      <c r="A17" s="64"/>
      <c r="B17" s="314"/>
      <c r="C17" s="27" t="s">
        <v>68</v>
      </c>
      <c r="D17" s="88">
        <f>'Olah Data'!G39</f>
        <v>19.831892</v>
      </c>
      <c r="E17" s="31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customHeight="1" ht="16.5">
      <c r="A18" s="64"/>
      <c r="B18" s="314"/>
      <c r="C18" s="27" t="s">
        <v>69</v>
      </c>
      <c r="D18" s="88">
        <f>'Olah Data'!G40</f>
        <v>19.69386</v>
      </c>
      <c r="E18" s="31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customHeight="1" ht="16.5">
      <c r="A19" s="3"/>
      <c r="B19" s="299"/>
      <c r="C19" s="27" t="s">
        <v>70</v>
      </c>
      <c r="D19" s="88">
        <f>'Olah Data'!G41</f>
        <v>19.67964</v>
      </c>
      <c r="E19" s="3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customHeight="1" ht="16.5">
      <c r="A20" s="25"/>
      <c r="B20" s="313">
        <v>36</v>
      </c>
      <c r="C20" s="27" t="s">
        <v>66</v>
      </c>
      <c r="D20" s="88">
        <f>'Olah Data'!G43</f>
        <v>-2.505</v>
      </c>
      <c r="E20" s="314"/>
      <c r="F20" s="3"/>
      <c r="G20" s="3"/>
      <c r="H20" s="3"/>
      <c r="I20" s="370"/>
      <c r="J20" s="307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customHeight="1" ht="16.5">
      <c r="A21" s="25"/>
      <c r="B21" s="314"/>
      <c r="C21" s="27" t="s">
        <v>68</v>
      </c>
      <c r="D21" s="88">
        <f>'Olah Data'!G44</f>
        <v>1.542</v>
      </c>
      <c r="E21" s="314"/>
      <c r="F21" s="3"/>
      <c r="G21" s="3"/>
      <c r="H21" s="3"/>
      <c r="I21" s="307"/>
      <c r="J21" s="307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customHeight="1" ht="16.5">
      <c r="A22" s="25"/>
      <c r="B22" s="314"/>
      <c r="C22" s="27" t="s">
        <v>69</v>
      </c>
      <c r="D22" s="88">
        <f>'Olah Data'!G45</f>
        <v>-4.446</v>
      </c>
      <c r="E22" s="314"/>
      <c r="F22" s="3"/>
      <c r="G22" s="3"/>
      <c r="H22" s="3"/>
      <c r="I22" s="371"/>
      <c r="J22" s="307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customHeight="1" ht="16.5">
      <c r="A23" s="25"/>
      <c r="B23" s="299"/>
      <c r="C23" s="27" t="s">
        <v>70</v>
      </c>
      <c r="D23" s="88">
        <f>'Olah Data'!G46</f>
        <v>-4.772</v>
      </c>
      <c r="E23" s="299"/>
      <c r="F23" s="3"/>
      <c r="G23" s="3"/>
      <c r="H23" s="3"/>
      <c r="I23" s="371"/>
      <c r="J23" s="307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customHeight="1" ht="16.5">
      <c r="A24" s="25"/>
      <c r="B24" s="3"/>
      <c r="C24" s="32"/>
      <c r="D24" s="152"/>
      <c r="E24" s="151"/>
      <c r="F24" s="3"/>
      <c r="G24" s="25"/>
      <c r="H24" s="151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customHeight="1" ht="16.5">
      <c r="A25" s="64" t="s">
        <v>367</v>
      </c>
      <c r="B25" s="64" t="str">
        <f>'SERTIFIKAT HAL 2'!C51</f>
        <v>Akurasi penunjukan temperatur inkubator/ Temperature Indicator Accuracy</v>
      </c>
      <c r="C25" s="153"/>
      <c r="D25" s="4"/>
      <c r="E25" s="154"/>
      <c r="F25" s="64"/>
      <c r="G25" s="64"/>
      <c r="H25" s="15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customHeight="1" ht="16.5">
      <c r="A26" s="3"/>
      <c r="B26" s="91"/>
      <c r="C26" s="155"/>
      <c r="D26" s="156"/>
      <c r="E26" s="151"/>
      <c r="F26" s="3"/>
      <c r="G26" s="3"/>
      <c r="H26" s="15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customHeight="1" ht="16.5">
      <c r="A27" s="3"/>
      <c r="B27" s="367" t="s">
        <v>363</v>
      </c>
      <c r="C27" s="302"/>
      <c r="D27" s="368" t="s">
        <v>368</v>
      </c>
      <c r="E27" s="368" t="s">
        <v>365</v>
      </c>
      <c r="F27" s="3"/>
      <c r="G27" s="3"/>
      <c r="H27" s="15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customHeight="1" ht="70.5">
      <c r="A28" s="3"/>
      <c r="B28" s="150" t="s">
        <v>366</v>
      </c>
      <c r="C28" s="150" t="s">
        <v>63</v>
      </c>
      <c r="D28" s="299"/>
      <c r="E28" s="299"/>
      <c r="F28" s="3"/>
      <c r="G28" s="3"/>
      <c r="H28" s="15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customHeight="1" ht="16.5">
      <c r="A29" s="3"/>
      <c r="B29" s="22">
        <v>32</v>
      </c>
      <c r="C29" s="320" t="s">
        <v>71</v>
      </c>
      <c r="D29" s="88">
        <f>'Olah Data'!G52</f>
        <v>-20.038</v>
      </c>
      <c r="E29" s="369">
        <f>IF(MAX('Olah Data'!H52:H53)&lt;'Olah Data'!I52,'Olah Data'!I52,MAX('Olah Data'!H52:H53))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customHeight="1" ht="16.5">
      <c r="A30" s="3"/>
      <c r="B30" s="22">
        <v>36</v>
      </c>
      <c r="C30" s="299"/>
      <c r="D30" s="88">
        <f>'Olah Data'!G53</f>
        <v>-24.73</v>
      </c>
      <c r="E30" s="29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customHeight="1" ht="16.5">
      <c r="A31" s="3"/>
      <c r="B31" s="3"/>
      <c r="C31" s="14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customHeight="1" ht="16.5">
      <c r="A32" s="64" t="s">
        <v>369</v>
      </c>
      <c r="B32" s="64" t="str">
        <f>'SERTIFIKAT HAL 2'!C54</f>
        <v>Lonjakan Suhu/ Temperature Overshoot</v>
      </c>
      <c r="C32" s="14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customHeight="1" ht="16.5">
      <c r="A33" s="3"/>
      <c r="B33" s="3"/>
      <c r="C33" s="1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customHeight="1" ht="16.5">
      <c r="A34" s="3"/>
      <c r="B34" s="367" t="s">
        <v>363</v>
      </c>
      <c r="C34" s="302"/>
      <c r="D34" s="368" t="s">
        <v>370</v>
      </c>
      <c r="E34" s="368" t="s">
        <v>371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customHeight="1" ht="55.5">
      <c r="A35" s="3"/>
      <c r="B35" s="150" t="s">
        <v>366</v>
      </c>
      <c r="C35" s="150" t="s">
        <v>63</v>
      </c>
      <c r="D35" s="299"/>
      <c r="E35" s="29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customHeight="1" ht="16.5">
      <c r="A36" s="3"/>
      <c r="B36" s="22">
        <v>36</v>
      </c>
      <c r="C36" s="27" t="s">
        <v>71</v>
      </c>
      <c r="D36" s="22">
        <f>'Olah Data'!C58</f>
        <v>21</v>
      </c>
      <c r="E36" s="22" t="s">
        <v>372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customHeight="1" ht="16.5">
      <c r="A37" s="3"/>
      <c r="B37" s="3"/>
      <c r="C37" s="14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customHeight="1" ht="16.5">
      <c r="A38" s="64" t="s">
        <v>373</v>
      </c>
      <c r="B38" s="64" t="str">
        <f>'SERTIFIKAT HAL 2'!C57</f>
        <v>Suhu Matras (°C)/ Mattress Temperature (°C)</v>
      </c>
      <c r="C38" s="14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customHeight="1" ht="16.5">
      <c r="A39" s="3"/>
      <c r="B39" s="3"/>
      <c r="C39" s="14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customHeight="1" ht="16.5">
      <c r="A40" s="3"/>
      <c r="B40" s="367" t="s">
        <v>363</v>
      </c>
      <c r="C40" s="302"/>
      <c r="D40" s="368" t="s">
        <v>370</v>
      </c>
      <c r="E40" s="368" t="s">
        <v>371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customHeight="1" ht="44.25">
      <c r="A41" s="3"/>
      <c r="B41" s="150" t="s">
        <v>366</v>
      </c>
      <c r="C41" s="150" t="s">
        <v>63</v>
      </c>
      <c r="D41" s="299"/>
      <c r="E41" s="29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customHeight="1" ht="30">
      <c r="A42" s="3"/>
      <c r="B42" s="22">
        <v>36</v>
      </c>
      <c r="C42" s="27" t="s">
        <v>374</v>
      </c>
      <c r="D42" s="22">
        <f>'Olah Data'!C63</f>
        <v>21</v>
      </c>
      <c r="E42" s="22" t="s">
        <v>86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customHeight="1" ht="16.5">
      <c r="A43" s="3"/>
      <c r="B43" s="3"/>
      <c r="C43" s="14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customHeight="1" ht="16.5">
      <c r="A44" s="64" t="s">
        <v>375</v>
      </c>
      <c r="B44" s="64" t="str">
        <f>'SERTIFIKAT HAL 2'!C60</f>
        <v>Kecepatan Aliran Udara/ Air Flow Rate</v>
      </c>
      <c r="C44" s="14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customHeight="1" ht="16.5">
      <c r="A45" s="3"/>
      <c r="B45" s="3"/>
      <c r="C45" s="14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customHeight="1" ht="16.5">
      <c r="A46" s="3"/>
      <c r="B46" s="367" t="s">
        <v>363</v>
      </c>
      <c r="C46" s="302"/>
      <c r="D46" s="368" t="s">
        <v>376</v>
      </c>
      <c r="E46" s="368" t="s">
        <v>371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customHeight="1" ht="41.25">
      <c r="A47" s="3"/>
      <c r="B47" s="150" t="s">
        <v>366</v>
      </c>
      <c r="C47" s="150" t="s">
        <v>63</v>
      </c>
      <c r="D47" s="299"/>
      <c r="E47" s="29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customHeight="1" ht="16.5">
      <c r="A48" s="3"/>
      <c r="B48" s="22">
        <v>36</v>
      </c>
      <c r="C48" s="27" t="s">
        <v>377</v>
      </c>
      <c r="D48" s="22">
        <f>'Olah Data'!C68</f>
        <v>21</v>
      </c>
      <c r="E48" s="22" t="s">
        <v>204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customHeight="1" ht="16.5">
      <c r="A49" s="3"/>
      <c r="B49" s="3"/>
      <c r="C49" s="14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customHeight="1" ht="16.5">
      <c r="A50" s="64" t="s">
        <v>378</v>
      </c>
      <c r="B50" s="64" t="str">
        <f>'SERTIFIKAT HAL 2'!C63</f>
        <v>Kebisingan/ Noise Level</v>
      </c>
      <c r="C50" s="14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customHeight="1" ht="16.5">
      <c r="A51" s="3"/>
      <c r="B51" s="3"/>
      <c r="C51" s="1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customHeight="1" ht="16.5">
      <c r="A52" s="3"/>
      <c r="B52" s="367" t="s">
        <v>363</v>
      </c>
      <c r="C52" s="302"/>
      <c r="D52" s="368" t="s">
        <v>376</v>
      </c>
      <c r="E52" s="368" t="s">
        <v>371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customHeight="1" ht="38.25">
      <c r="A53" s="3"/>
      <c r="B53" s="150" t="s">
        <v>366</v>
      </c>
      <c r="C53" s="150" t="s">
        <v>63</v>
      </c>
      <c r="D53" s="299"/>
      <c r="E53" s="299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customHeight="1" ht="16.5">
      <c r="A54" s="3"/>
      <c r="B54" s="22">
        <v>36</v>
      </c>
      <c r="C54" s="27" t="s">
        <v>379</v>
      </c>
      <c r="D54" s="22">
        <f>'Olah Data'!C73</f>
        <v>57.25</v>
      </c>
      <c r="E54" s="22" t="s">
        <v>94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customHeight="1" ht="16.5">
      <c r="A55" s="3"/>
      <c r="B55" s="3"/>
      <c r="C55" s="14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customHeight="1" ht="16.5">
      <c r="A56" s="64" t="s">
        <v>380</v>
      </c>
      <c r="B56" s="64" t="str">
        <f>'SERTIFIKAT HAL 2'!C66</f>
        <v>Akurasi Kelembaban Relatif/ Relative Humidity Accuracy</v>
      </c>
      <c r="C56" s="14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customHeight="1" ht="16.5">
      <c r="A57" s="3"/>
      <c r="B57" s="3"/>
      <c r="C57" s="14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customHeight="1" ht="16.5">
      <c r="A58" s="3"/>
      <c r="B58" s="367" t="s">
        <v>363</v>
      </c>
      <c r="C58" s="302"/>
      <c r="D58" s="368" t="s">
        <v>381</v>
      </c>
      <c r="E58" s="368" t="s">
        <v>365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customHeight="1" ht="42">
      <c r="A59" s="3"/>
      <c r="B59" s="150" t="s">
        <v>366</v>
      </c>
      <c r="C59" s="150" t="s">
        <v>382</v>
      </c>
      <c r="D59" s="299"/>
      <c r="E59" s="299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customHeight="1" ht="16.5">
      <c r="A60" s="3"/>
      <c r="B60" s="22">
        <v>32</v>
      </c>
      <c r="C60" s="157">
        <f>'Olah Data'!E78</f>
        <v>52.859761904762</v>
      </c>
      <c r="D60" s="88">
        <f>'Olah Data'!F78</f>
        <v>-1.4069047619048</v>
      </c>
      <c r="E60" s="369">
        <f>IF(MAX('Olah Data'!G78:G79)&lt;'Olah Data'!H78,'Olah Data'!H78,MAX('Olah Data'!G78:G79))</f>
        <v>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customHeight="1" ht="16.5">
      <c r="A61" s="3"/>
      <c r="B61" s="22">
        <v>36</v>
      </c>
      <c r="C61" s="157">
        <f>'Olah Data'!E79</f>
        <v>54.351964285714</v>
      </c>
      <c r="D61" s="88">
        <f>'Olah Data'!F79</f>
        <v>-1.3480357142857</v>
      </c>
      <c r="E61" s="299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customHeight="1" ht="16.5">
      <c r="A62" s="3"/>
      <c r="B62" s="3"/>
      <c r="C62" s="14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customHeight="1" ht="16.5">
      <c r="A63" s="64" t="s">
        <v>383</v>
      </c>
      <c r="B63" s="64" t="str">
        <f>'SERTIFIKAT HAL 2'!C69</f>
        <v>Akurasi temperatur kulit dengan temperatur kontrol/ Accuracy of Skin Temperature with Temperature Control</v>
      </c>
      <c r="C63" s="14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customHeight="1" ht="16.5">
      <c r="A64" s="3"/>
      <c r="B64" s="3"/>
      <c r="C64" s="14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customHeight="1" ht="15.75">
      <c r="A65" s="3"/>
      <c r="B65" s="150" t="s">
        <v>366</v>
      </c>
      <c r="C65" s="150" t="s">
        <v>384</v>
      </c>
      <c r="D65" s="150" t="s">
        <v>368</v>
      </c>
      <c r="E65" s="150" t="s">
        <v>385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customHeight="1" ht="16.5">
      <c r="A66" s="3"/>
      <c r="B66" s="22">
        <v>36</v>
      </c>
      <c r="C66" s="158">
        <f>'Olah Data'!C85</f>
        <v>35.983333333333</v>
      </c>
      <c r="D66" s="93">
        <f>'Olah Data'!D85</f>
        <v>-0.016666666666673</v>
      </c>
      <c r="E66" s="52" t="s">
        <v>386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customHeight="1" ht="16.5">
      <c r="A67" s="3"/>
      <c r="B67" s="3"/>
      <c r="C67" s="14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customHeight="1" ht="16.5">
      <c r="A68" s="64" t="s">
        <v>387</v>
      </c>
      <c r="B68" s="64" t="str">
        <f>'SERTIFIKAT HAL 2'!C72</f>
        <v>Akurasi sensor temperatur kulit/ Skin Temperature Sensor Accuracy</v>
      </c>
      <c r="C68" s="14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customHeight="1" ht="16.5">
      <c r="A69" s="3"/>
      <c r="B69" s="3"/>
      <c r="C69" s="14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customHeight="1" ht="15.75">
      <c r="A70" s="3"/>
      <c r="B70" s="150" t="s">
        <v>366</v>
      </c>
      <c r="C70" s="150" t="s">
        <v>384</v>
      </c>
      <c r="D70" s="150" t="s">
        <v>388</v>
      </c>
      <c r="E70" s="150" t="s">
        <v>385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customHeight="1" ht="16.5">
      <c r="A71" s="3"/>
      <c r="B71" s="22">
        <v>36</v>
      </c>
      <c r="C71" s="158">
        <f>'Olah Data'!C90</f>
        <v>35.996666666667</v>
      </c>
      <c r="D71" s="93">
        <f>'Olah Data'!D90</f>
        <v>-0.0033333333333303</v>
      </c>
      <c r="E71" s="52" t="s">
        <v>389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customHeight="1" ht="16.5">
      <c r="A72" s="3"/>
      <c r="B72" s="3"/>
      <c r="C72" s="14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customHeight="1" ht="16.5">
      <c r="A73" s="3"/>
      <c r="B73" s="3"/>
      <c r="C73" s="14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customHeight="1" ht="16.5">
      <c r="A74" s="3"/>
      <c r="B74" s="3"/>
      <c r="C74" s="14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customHeight="1" ht="16.5">
      <c r="A75" s="3"/>
      <c r="B75" s="3"/>
      <c r="C75" s="14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customHeight="1" ht="16.5">
      <c r="A76" s="3"/>
      <c r="B76" s="3"/>
      <c r="C76" s="14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customHeight="1" ht="16.5">
      <c r="A77" s="3"/>
      <c r="B77" s="3"/>
      <c r="C77" s="14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customHeight="1" ht="16.5">
      <c r="A78" s="3"/>
      <c r="B78" s="3"/>
      <c r="C78" s="14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customHeight="1" ht="16.5">
      <c r="A79" s="3"/>
      <c r="B79" s="3"/>
      <c r="C79" s="14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customHeight="1" ht="16.5">
      <c r="A80" s="3"/>
      <c r="B80" s="3"/>
      <c r="C80" s="14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customHeight="1" ht="16.5">
      <c r="A81" s="3"/>
      <c r="B81" s="3"/>
      <c r="C81" s="14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customHeight="1" ht="16.5">
      <c r="A82" s="3"/>
      <c r="B82" s="3"/>
      <c r="C82" s="14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customHeight="1" ht="16.5">
      <c r="A83" s="3"/>
      <c r="B83" s="3"/>
      <c r="C83" s="14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customHeight="1" ht="16.5">
      <c r="A84" s="3"/>
      <c r="B84" s="3"/>
      <c r="C84" s="14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customHeight="1" ht="16.5">
      <c r="A85" s="3"/>
      <c r="B85" s="3"/>
      <c r="C85" s="14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customHeight="1" ht="16.5">
      <c r="A86" s="3"/>
      <c r="B86" s="3"/>
      <c r="C86" s="14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customHeight="1" ht="16.5">
      <c r="A87" s="3"/>
      <c r="B87" s="3"/>
      <c r="C87" s="14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customHeight="1" ht="16.5">
      <c r="A88" s="3"/>
      <c r="B88" s="3"/>
      <c r="C88" s="14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customHeight="1" ht="16.5">
      <c r="A89" s="3"/>
      <c r="B89" s="3"/>
      <c r="C89" s="14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customHeight="1" ht="16.5">
      <c r="A90" s="3"/>
      <c r="B90" s="3"/>
      <c r="C90" s="14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customHeight="1" ht="16.5">
      <c r="A91" s="3"/>
      <c r="B91" s="3"/>
      <c r="C91" s="14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customHeight="1" ht="16.5">
      <c r="A92" s="3"/>
      <c r="B92" s="3"/>
      <c r="C92" s="14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customHeight="1" ht="16.5">
      <c r="A93" s="3"/>
      <c r="B93" s="3"/>
      <c r="C93" s="14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customHeight="1" ht="16.5">
      <c r="A94" s="3"/>
      <c r="B94" s="3"/>
      <c r="C94" s="14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customHeight="1" ht="16.5">
      <c r="A95" s="3"/>
      <c r="B95" s="3"/>
      <c r="C95" s="14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customHeight="1" ht="16.5">
      <c r="A96" s="3"/>
      <c r="B96" s="3"/>
      <c r="C96" s="14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customHeight="1" ht="16.5">
      <c r="A97" s="3"/>
      <c r="B97" s="3"/>
      <c r="C97" s="14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customHeight="1" ht="16.5">
      <c r="A98" s="3"/>
      <c r="B98" s="3"/>
      <c r="C98" s="14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customHeight="1" ht="16.5">
      <c r="A99" s="3"/>
      <c r="B99" s="3"/>
      <c r="C99" s="14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customHeight="1" ht="16.5">
      <c r="A100" s="3"/>
      <c r="B100" s="3"/>
      <c r="C100" s="14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customHeight="1" ht="16.5">
      <c r="A101" s="3"/>
      <c r="B101" s="3"/>
      <c r="C101" s="14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customHeight="1" ht="16.5">
      <c r="A102" s="3"/>
      <c r="B102" s="3"/>
      <c r="C102" s="14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customHeight="1" ht="16.5">
      <c r="A103" s="3"/>
      <c r="B103" s="3"/>
      <c r="C103" s="14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customHeight="1" ht="16.5">
      <c r="A104" s="3"/>
      <c r="B104" s="3"/>
      <c r="C104" s="14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customHeight="1" ht="16.5">
      <c r="A105" s="3"/>
      <c r="B105" s="3"/>
      <c r="C105" s="14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customHeight="1" ht="16.5">
      <c r="A106" s="3"/>
      <c r="B106" s="3"/>
      <c r="C106" s="14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customHeight="1" ht="16.5">
      <c r="A107" s="3"/>
      <c r="B107" s="3"/>
      <c r="C107" s="14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customHeight="1" ht="16.5">
      <c r="A108" s="3"/>
      <c r="B108" s="3"/>
      <c r="C108" s="14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customHeight="1" ht="16.5">
      <c r="A109" s="3"/>
      <c r="B109" s="3"/>
      <c r="C109" s="14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customHeight="1" ht="16.5">
      <c r="A110" s="3"/>
      <c r="B110" s="3"/>
      <c r="C110" s="14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customHeight="1" ht="16.5">
      <c r="A111" s="3"/>
      <c r="B111" s="3"/>
      <c r="C111" s="14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customHeight="1" ht="16.5">
      <c r="A112" s="3"/>
      <c r="B112" s="3"/>
      <c r="C112" s="14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customHeight="1" ht="16.5">
      <c r="A113" s="3"/>
      <c r="B113" s="3"/>
      <c r="C113" s="14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customHeight="1" ht="16.5">
      <c r="A114" s="3"/>
      <c r="B114" s="3"/>
      <c r="C114" s="14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customHeight="1" ht="16.5">
      <c r="A115" s="3"/>
      <c r="B115" s="3"/>
      <c r="C115" s="14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customHeight="1" ht="16.5">
      <c r="A116" s="3"/>
      <c r="B116" s="3"/>
      <c r="C116" s="14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customHeight="1" ht="16.5">
      <c r="A117" s="3"/>
      <c r="B117" s="3"/>
      <c r="C117" s="14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customHeight="1" ht="16.5">
      <c r="A118" s="3"/>
      <c r="B118" s="3"/>
      <c r="C118" s="14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customHeight="1" ht="16.5">
      <c r="A119" s="3"/>
      <c r="B119" s="3"/>
      <c r="C119" s="14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customHeight="1" ht="16.5">
      <c r="A120" s="3"/>
      <c r="B120" s="3"/>
      <c r="C120" s="14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customHeight="1" ht="16.5">
      <c r="A121" s="3"/>
      <c r="B121" s="3"/>
      <c r="C121" s="14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customHeight="1" ht="16.5">
      <c r="A122" s="3"/>
      <c r="B122" s="3"/>
      <c r="C122" s="14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customHeight="1" ht="16.5">
      <c r="A123" s="3"/>
      <c r="B123" s="3"/>
      <c r="C123" s="14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customHeight="1" ht="16.5">
      <c r="A124" s="3"/>
      <c r="B124" s="3"/>
      <c r="C124" s="14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customHeight="1" ht="16.5">
      <c r="A125" s="3"/>
      <c r="B125" s="3"/>
      <c r="C125" s="14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customHeight="1" ht="16.5">
      <c r="A126" s="3"/>
      <c r="B126" s="3"/>
      <c r="C126" s="14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customHeight="1" ht="16.5">
      <c r="A127" s="3"/>
      <c r="B127" s="3"/>
      <c r="C127" s="14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customHeight="1" ht="16.5">
      <c r="A128" s="3"/>
      <c r="B128" s="3"/>
      <c r="C128" s="14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customHeight="1" ht="16.5">
      <c r="A129" s="3"/>
      <c r="B129" s="3"/>
      <c r="C129" s="14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customHeight="1" ht="16.5">
      <c r="A130" s="3"/>
      <c r="B130" s="3"/>
      <c r="C130" s="14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customHeight="1" ht="16.5">
      <c r="A131" s="3"/>
      <c r="B131" s="3"/>
      <c r="C131" s="14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customHeight="1" ht="16.5">
      <c r="A132" s="3"/>
      <c r="B132" s="3"/>
      <c r="C132" s="14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customHeight="1" ht="16.5">
      <c r="A133" s="3"/>
      <c r="B133" s="3"/>
      <c r="C133" s="14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customHeight="1" ht="16.5">
      <c r="A134" s="3"/>
      <c r="B134" s="3"/>
      <c r="C134" s="14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customHeight="1" ht="16.5">
      <c r="A135" s="3"/>
      <c r="B135" s="3"/>
      <c r="C135" s="14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customHeight="1" ht="16.5">
      <c r="A136" s="3"/>
      <c r="B136" s="3"/>
      <c r="C136" s="14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customHeight="1" ht="16.5">
      <c r="A137" s="3"/>
      <c r="B137" s="3"/>
      <c r="C137" s="14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customHeight="1" ht="16.5">
      <c r="A138" s="3"/>
      <c r="B138" s="3"/>
      <c r="C138" s="14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customHeight="1" ht="16.5">
      <c r="A139" s="3"/>
      <c r="B139" s="3"/>
      <c r="C139" s="14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customHeight="1" ht="16.5">
      <c r="A140" s="3"/>
      <c r="B140" s="3"/>
      <c r="C140" s="14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customHeight="1" ht="16.5">
      <c r="A141" s="3"/>
      <c r="B141" s="3"/>
      <c r="C141" s="14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customHeight="1" ht="16.5">
      <c r="A142" s="3"/>
      <c r="B142" s="3"/>
      <c r="C142" s="14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customHeight="1" ht="16.5">
      <c r="A143" s="3"/>
      <c r="B143" s="3"/>
      <c r="C143" s="14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customHeight="1" ht="16.5">
      <c r="A144" s="3"/>
      <c r="B144" s="3"/>
      <c r="C144" s="14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customHeight="1" ht="16.5">
      <c r="A145" s="3"/>
      <c r="B145" s="3"/>
      <c r="C145" s="14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customHeight="1" ht="16.5">
      <c r="A146" s="3"/>
      <c r="B146" s="3"/>
      <c r="C146" s="14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customHeight="1" ht="16.5">
      <c r="A147" s="3"/>
      <c r="B147" s="3"/>
      <c r="C147" s="14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customHeight="1" ht="16.5">
      <c r="A148" s="3"/>
      <c r="B148" s="3"/>
      <c r="C148" s="14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customHeight="1" ht="16.5">
      <c r="A149" s="3"/>
      <c r="B149" s="3"/>
      <c r="C149" s="14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customHeight="1" ht="16.5">
      <c r="A150" s="3"/>
      <c r="B150" s="3"/>
      <c r="C150" s="14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customHeight="1" ht="16.5">
      <c r="A151" s="3"/>
      <c r="B151" s="3"/>
      <c r="C151" s="14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customHeight="1" ht="16.5">
      <c r="A152" s="3"/>
      <c r="B152" s="3"/>
      <c r="C152" s="14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customHeight="1" ht="16.5">
      <c r="A153" s="3"/>
      <c r="B153" s="3"/>
      <c r="C153" s="14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customHeight="1" ht="16.5">
      <c r="A154" s="3"/>
      <c r="B154" s="3"/>
      <c r="C154" s="14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customHeight="1" ht="16.5">
      <c r="A155" s="3"/>
      <c r="B155" s="3"/>
      <c r="C155" s="14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customHeight="1" ht="16.5">
      <c r="A156" s="3"/>
      <c r="B156" s="3"/>
      <c r="C156" s="14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customHeight="1" ht="16.5">
      <c r="A157" s="3"/>
      <c r="B157" s="3"/>
      <c r="C157" s="14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customHeight="1" ht="16.5">
      <c r="A158" s="3"/>
      <c r="B158" s="3"/>
      <c r="C158" s="14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customHeight="1" ht="16.5">
      <c r="A159" s="3"/>
      <c r="B159" s="3"/>
      <c r="C159" s="14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customHeight="1" ht="16.5">
      <c r="A160" s="3"/>
      <c r="B160" s="3"/>
      <c r="C160" s="14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customHeight="1" ht="16.5">
      <c r="A161" s="3"/>
      <c r="B161" s="3"/>
      <c r="C161" s="14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customHeight="1" ht="16.5">
      <c r="A162" s="3"/>
      <c r="B162" s="3"/>
      <c r="C162" s="14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customHeight="1" ht="16.5">
      <c r="A163" s="3"/>
      <c r="B163" s="3"/>
      <c r="C163" s="14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customHeight="1" ht="16.5">
      <c r="A164" s="3"/>
      <c r="B164" s="3"/>
      <c r="C164" s="14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customHeight="1" ht="16.5">
      <c r="A165" s="3"/>
      <c r="B165" s="3"/>
      <c r="C165" s="14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customHeight="1" ht="16.5">
      <c r="A166" s="3"/>
      <c r="B166" s="3"/>
      <c r="C166" s="14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customHeight="1" ht="16.5">
      <c r="A167" s="3"/>
      <c r="B167" s="3"/>
      <c r="C167" s="14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customHeight="1" ht="16.5">
      <c r="A168" s="3"/>
      <c r="B168" s="3"/>
      <c r="C168" s="14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customHeight="1" ht="16.5">
      <c r="A169" s="3"/>
      <c r="B169" s="3"/>
      <c r="C169" s="14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customHeight="1" ht="16.5">
      <c r="A170" s="3"/>
      <c r="B170" s="3"/>
      <c r="C170" s="14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customHeight="1" ht="16.5">
      <c r="A171" s="3"/>
      <c r="B171" s="3"/>
      <c r="C171" s="14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customHeight="1" ht="16.5">
      <c r="A172" s="3"/>
      <c r="B172" s="3"/>
      <c r="C172" s="14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customHeight="1" ht="16.5">
      <c r="A173" s="3"/>
      <c r="B173" s="3"/>
      <c r="C173" s="14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customHeight="1" ht="16.5">
      <c r="A174" s="3"/>
      <c r="B174" s="3"/>
      <c r="C174" s="14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customHeight="1" ht="16.5">
      <c r="A175" s="3"/>
      <c r="B175" s="3"/>
      <c r="C175" s="14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customHeight="1" ht="16.5">
      <c r="A176" s="3"/>
      <c r="B176" s="3"/>
      <c r="C176" s="14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customHeight="1" ht="16.5">
      <c r="A177" s="3"/>
      <c r="B177" s="3"/>
      <c r="C177" s="14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customHeight="1" ht="16.5">
      <c r="A178" s="3"/>
      <c r="B178" s="3"/>
      <c r="C178" s="14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customHeight="1" ht="16.5">
      <c r="A179" s="3"/>
      <c r="B179" s="3"/>
      <c r="C179" s="14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customHeight="1" ht="16.5">
      <c r="A180" s="3"/>
      <c r="B180" s="3"/>
      <c r="C180" s="14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customHeight="1" ht="16.5">
      <c r="A181" s="3"/>
      <c r="B181" s="3"/>
      <c r="C181" s="14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customHeight="1" ht="16.5">
      <c r="A182" s="3"/>
      <c r="B182" s="3"/>
      <c r="C182" s="14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customHeight="1" ht="16.5">
      <c r="A183" s="3"/>
      <c r="B183" s="3"/>
      <c r="C183" s="14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customHeight="1" ht="16.5">
      <c r="A184" s="3"/>
      <c r="B184" s="3"/>
      <c r="C184" s="14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customHeight="1" ht="16.5">
      <c r="A185" s="3"/>
      <c r="B185" s="3"/>
      <c r="C185" s="14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customHeight="1" ht="16.5">
      <c r="A186" s="3"/>
      <c r="B186" s="3"/>
      <c r="C186" s="14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customHeight="1" ht="16.5">
      <c r="A187" s="3"/>
      <c r="B187" s="3"/>
      <c r="C187" s="14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customHeight="1" ht="16.5">
      <c r="A188" s="3"/>
      <c r="B188" s="3"/>
      <c r="C188" s="14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customHeight="1" ht="16.5">
      <c r="A189" s="3"/>
      <c r="B189" s="3"/>
      <c r="C189" s="14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customHeight="1" ht="16.5">
      <c r="A190" s="3"/>
      <c r="B190" s="3"/>
      <c r="C190" s="14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customHeight="1" ht="16.5">
      <c r="A191" s="3"/>
      <c r="B191" s="3"/>
      <c r="C191" s="14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customHeight="1" ht="16.5">
      <c r="A192" s="3"/>
      <c r="B192" s="3"/>
      <c r="C192" s="14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customHeight="1" ht="16.5">
      <c r="A193" s="3"/>
      <c r="B193" s="3"/>
      <c r="C193" s="14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customHeight="1" ht="16.5">
      <c r="A194" s="3"/>
      <c r="B194" s="3"/>
      <c r="C194" s="14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customHeight="1" ht="16.5">
      <c r="A195" s="3"/>
      <c r="B195" s="3"/>
      <c r="C195" s="14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customHeight="1" ht="16.5">
      <c r="A196" s="3"/>
      <c r="B196" s="3"/>
      <c r="C196" s="14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customHeight="1" ht="16.5">
      <c r="A197" s="3"/>
      <c r="B197" s="3"/>
      <c r="C197" s="14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customHeight="1" ht="16.5">
      <c r="A198" s="3"/>
      <c r="B198" s="3"/>
      <c r="C198" s="14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customHeight="1" ht="16.5">
      <c r="A199" s="3"/>
      <c r="B199" s="3"/>
      <c r="C199" s="14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customHeight="1" ht="16.5">
      <c r="A200" s="3"/>
      <c r="B200" s="3"/>
      <c r="C200" s="14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customHeight="1" ht="16.5">
      <c r="A201" s="3"/>
      <c r="B201" s="3"/>
      <c r="C201" s="14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customHeight="1" ht="16.5">
      <c r="A202" s="3"/>
      <c r="B202" s="3"/>
      <c r="C202" s="14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customHeight="1" ht="16.5">
      <c r="A203" s="3"/>
      <c r="B203" s="3"/>
      <c r="C203" s="14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customHeight="1" ht="16.5">
      <c r="A204" s="3"/>
      <c r="B204" s="3"/>
      <c r="C204" s="14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customHeight="1" ht="16.5">
      <c r="A205" s="3"/>
      <c r="B205" s="3"/>
      <c r="C205" s="14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customHeight="1" ht="16.5">
      <c r="A206" s="3"/>
      <c r="B206" s="3"/>
      <c r="C206" s="14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customHeight="1" ht="16.5">
      <c r="A207" s="3"/>
      <c r="B207" s="3"/>
      <c r="C207" s="14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customHeight="1" ht="16.5">
      <c r="A208" s="3"/>
      <c r="B208" s="3"/>
      <c r="C208" s="14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customHeight="1" ht="16.5">
      <c r="A209" s="3"/>
      <c r="B209" s="3"/>
      <c r="C209" s="14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customHeight="1" ht="16.5">
      <c r="A210" s="3"/>
      <c r="B210" s="3"/>
      <c r="C210" s="14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customHeight="1" ht="16.5">
      <c r="A211" s="3"/>
      <c r="B211" s="3"/>
      <c r="C211" s="14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customHeight="1" ht="16.5">
      <c r="A212" s="3"/>
      <c r="B212" s="3"/>
      <c r="C212" s="14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customHeight="1" ht="16.5">
      <c r="A213" s="3"/>
      <c r="B213" s="3"/>
      <c r="C213" s="14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customHeight="1" ht="16.5">
      <c r="A214" s="3"/>
      <c r="B214" s="3"/>
      <c r="C214" s="14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customHeight="1" ht="16.5">
      <c r="A215" s="3"/>
      <c r="B215" s="3"/>
      <c r="C215" s="14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customHeight="1" ht="16.5">
      <c r="A216" s="3"/>
      <c r="B216" s="3"/>
      <c r="C216" s="14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customHeight="1" ht="16.5">
      <c r="A217" s="3"/>
      <c r="B217" s="3"/>
      <c r="C217" s="14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customHeight="1" ht="16.5">
      <c r="A218" s="3"/>
      <c r="B218" s="3"/>
      <c r="C218" s="14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customHeight="1" ht="16.5">
      <c r="A219" s="3"/>
      <c r="B219" s="3"/>
      <c r="C219" s="14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customHeight="1" ht="16.5">
      <c r="A220" s="3"/>
      <c r="B220" s="3"/>
      <c r="C220" s="14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customHeight="1" ht="16.5">
      <c r="A221" s="3"/>
      <c r="B221" s="3"/>
      <c r="C221" s="14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customHeight="1" ht="16.5">
      <c r="A222" s="3"/>
      <c r="B222" s="3"/>
      <c r="C222" s="14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customHeight="1" ht="16.5">
      <c r="A223" s="3"/>
      <c r="B223" s="3"/>
      <c r="C223" s="14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customHeight="1" ht="16.5">
      <c r="A224" s="3"/>
      <c r="B224" s="3"/>
      <c r="C224" s="14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customHeight="1" ht="16.5">
      <c r="A225" s="3"/>
      <c r="B225" s="3"/>
      <c r="C225" s="14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customHeight="1" ht="16.5">
      <c r="A226" s="3"/>
      <c r="B226" s="3"/>
      <c r="C226" s="14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customHeight="1" ht="16.5">
      <c r="A227" s="3"/>
      <c r="B227" s="3"/>
      <c r="C227" s="14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customHeight="1" ht="16.5">
      <c r="A228" s="3"/>
      <c r="B228" s="3"/>
      <c r="C228" s="14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customHeight="1" ht="16.5">
      <c r="A229" s="3"/>
      <c r="B229" s="3"/>
      <c r="C229" s="14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customHeight="1" ht="16.5">
      <c r="A230" s="3"/>
      <c r="B230" s="3"/>
      <c r="C230" s="14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customHeight="1" ht="16.5">
      <c r="A231" s="3"/>
      <c r="B231" s="3"/>
      <c r="C231" s="14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customHeight="1" ht="16.5">
      <c r="A232" s="3"/>
      <c r="B232" s="3"/>
      <c r="C232" s="14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customHeight="1" ht="16.5">
      <c r="A233" s="3"/>
      <c r="B233" s="3"/>
      <c r="C233" s="14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customHeight="1" ht="16.5">
      <c r="A234" s="3"/>
      <c r="B234" s="3"/>
      <c r="C234" s="14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customHeight="1" ht="16.5">
      <c r="A235" s="3"/>
      <c r="B235" s="3"/>
      <c r="C235" s="14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customHeight="1" ht="16.5">
      <c r="A236" s="3"/>
      <c r="B236" s="3"/>
      <c r="C236" s="14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customHeight="1" ht="16.5">
      <c r="A237" s="3"/>
      <c r="B237" s="3"/>
      <c r="C237" s="14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customHeight="1" ht="16.5">
      <c r="A238" s="3"/>
      <c r="B238" s="3"/>
      <c r="C238" s="14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customHeight="1" ht="16.5">
      <c r="A239" s="3"/>
      <c r="B239" s="3"/>
      <c r="C239" s="14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customHeight="1" ht="16.5">
      <c r="A240" s="3"/>
      <c r="B240" s="3"/>
      <c r="C240" s="14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customHeight="1" ht="16.5">
      <c r="A241" s="3"/>
      <c r="B241" s="3"/>
      <c r="C241" s="14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customHeight="1" ht="16.5">
      <c r="A242" s="3"/>
      <c r="B242" s="3"/>
      <c r="C242" s="14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customHeight="1" ht="16.5">
      <c r="A243" s="3"/>
      <c r="B243" s="3"/>
      <c r="C243" s="14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customHeight="1" ht="16.5">
      <c r="A244" s="3"/>
      <c r="B244" s="3"/>
      <c r="C244" s="14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customHeight="1" ht="16.5">
      <c r="A245" s="3"/>
      <c r="B245" s="3"/>
      <c r="C245" s="14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customHeight="1" ht="16.5">
      <c r="A246" s="3"/>
      <c r="B246" s="3"/>
      <c r="C246" s="14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customHeight="1" ht="16.5">
      <c r="A247" s="3"/>
      <c r="B247" s="3"/>
      <c r="C247" s="14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customHeight="1" ht="16.5">
      <c r="A248" s="3"/>
      <c r="B248" s="3"/>
      <c r="C248" s="14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customHeight="1" ht="16.5">
      <c r="A249" s="3"/>
      <c r="B249" s="3"/>
      <c r="C249" s="14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customHeight="1" ht="16.5">
      <c r="A250" s="3"/>
      <c r="B250" s="3"/>
      <c r="C250" s="14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customHeight="1" ht="16.5">
      <c r="A251" s="3"/>
      <c r="B251" s="3"/>
      <c r="C251" s="14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customHeight="1" ht="16.5">
      <c r="A252" s="3"/>
      <c r="B252" s="3"/>
      <c r="C252" s="14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customHeight="1" ht="16.5">
      <c r="A253" s="3"/>
      <c r="B253" s="3"/>
      <c r="C253" s="14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customHeight="1" ht="16.5">
      <c r="A254" s="3"/>
      <c r="B254" s="3"/>
      <c r="C254" s="14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customHeight="1" ht="16.5">
      <c r="A255" s="3"/>
      <c r="B255" s="3"/>
      <c r="C255" s="14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customHeight="1" ht="16.5">
      <c r="A256" s="3"/>
      <c r="B256" s="3"/>
      <c r="C256" s="14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customHeight="1" ht="16.5">
      <c r="A257" s="3"/>
      <c r="B257" s="3"/>
      <c r="C257" s="14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customHeight="1" ht="16.5">
      <c r="A258" s="3"/>
      <c r="B258" s="3"/>
      <c r="C258" s="14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customHeight="1" ht="16.5">
      <c r="A259" s="3"/>
      <c r="B259" s="3"/>
      <c r="C259" s="14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customHeight="1" ht="16.5">
      <c r="A260" s="3"/>
      <c r="B260" s="3"/>
      <c r="C260" s="14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customHeight="1" ht="16.5">
      <c r="A261" s="3"/>
      <c r="B261" s="3"/>
      <c r="C261" s="14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customHeight="1" ht="16.5">
      <c r="A262" s="3"/>
      <c r="B262" s="3"/>
      <c r="C262" s="14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customHeight="1" ht="16.5">
      <c r="A263" s="3"/>
      <c r="B263" s="3"/>
      <c r="C263" s="14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customHeight="1" ht="16.5">
      <c r="A264" s="3"/>
      <c r="B264" s="3"/>
      <c r="C264" s="14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customHeight="1" ht="16.5">
      <c r="A265" s="3"/>
      <c r="B265" s="3"/>
      <c r="C265" s="14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customHeight="1" ht="16.5">
      <c r="A266" s="3"/>
      <c r="B266" s="3"/>
      <c r="C266" s="14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customHeight="1" ht="16.5">
      <c r="A267" s="3"/>
      <c r="B267" s="3"/>
      <c r="C267" s="14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customHeight="1" ht="16.5">
      <c r="A268" s="3"/>
      <c r="B268" s="3"/>
      <c r="C268" s="14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customHeight="1" ht="16.5">
      <c r="A269" s="3"/>
      <c r="B269" s="3"/>
      <c r="C269" s="14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customHeight="1" ht="16.5">
      <c r="A270" s="3"/>
      <c r="B270" s="3"/>
      <c r="C270" s="14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customHeight="1" ht="16.5">
      <c r="A271" s="3"/>
      <c r="B271" s="3"/>
      <c r="C271" s="14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customHeight="1" ht="15.75">
      <c r="A272" s="3"/>
      <c r="B272" s="3"/>
      <c r="C272" s="14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customHeight="1" ht="15.75">
      <c r="A273" s="3"/>
      <c r="B273" s="3"/>
      <c r="C273" s="14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customHeight="1" ht="15.75">
      <c r="A274" s="3"/>
      <c r="B274" s="3"/>
      <c r="C274" s="14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customHeight="1" ht="15.75">
      <c r="A275" s="3"/>
      <c r="B275" s="3"/>
      <c r="C275" s="14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customHeight="1" ht="15.75">
      <c r="A276" s="3"/>
      <c r="B276" s="3"/>
      <c r="C276" s="14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customHeight="1" ht="15.75">
      <c r="A277" s="3"/>
      <c r="B277" s="3"/>
      <c r="C277" s="14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customHeight="1" ht="15.75">
      <c r="A278" s="3"/>
      <c r="B278" s="3"/>
      <c r="C278" s="14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customHeight="1" ht="15.75">
      <c r="A279" s="3"/>
      <c r="B279" s="3"/>
      <c r="C279" s="14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customHeight="1" ht="15.75">
      <c r="A280" s="3"/>
      <c r="B280" s="3"/>
      <c r="C280" s="14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customHeight="1" ht="15.75">
      <c r="A281" s="3"/>
      <c r="B281" s="3"/>
      <c r="C281" s="14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customHeight="1" ht="15.75">
      <c r="A282" s="3"/>
      <c r="B282" s="3"/>
      <c r="C282" s="14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customHeight="1" ht="15.75">
      <c r="A283" s="3"/>
      <c r="B283" s="3"/>
      <c r="C283" s="14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customHeight="1" ht="15.75">
      <c r="A284" s="3"/>
      <c r="B284" s="3"/>
      <c r="C284" s="14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customHeight="1" ht="15.75">
      <c r="A285" s="3"/>
      <c r="B285" s="3"/>
      <c r="C285" s="14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customHeight="1" ht="15.75">
      <c r="A286" s="3"/>
      <c r="B286" s="3"/>
      <c r="C286" s="14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customHeight="1" ht="15.75">
      <c r="A287" s="3"/>
      <c r="B287" s="3"/>
      <c r="C287" s="14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customHeight="1" ht="15.75">
      <c r="A288" s="3"/>
      <c r="B288" s="3"/>
      <c r="C288" s="14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customHeight="1" ht="15.75">
      <c r="A289" s="3"/>
      <c r="B289" s="3"/>
      <c r="C289" s="14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customHeight="1" ht="15.75">
      <c r="A290" s="3"/>
      <c r="B290" s="3"/>
      <c r="C290" s="14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customHeight="1" ht="15.75">
      <c r="A291" s="3"/>
      <c r="B291" s="3"/>
      <c r="C291" s="14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customHeight="1" ht="15.75">
      <c r="A292" s="3"/>
      <c r="B292" s="3"/>
      <c r="C292" s="14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customHeight="1" ht="15.75">
      <c r="A293" s="3"/>
      <c r="B293" s="3"/>
      <c r="C293" s="14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customHeight="1" ht="15.75">
      <c r="A294" s="3"/>
      <c r="B294" s="3"/>
      <c r="C294" s="14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customHeight="1" ht="15.75">
      <c r="A295" s="3"/>
      <c r="B295" s="3"/>
      <c r="C295" s="14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customHeight="1" ht="15.75">
      <c r="A296" s="3"/>
      <c r="B296" s="3"/>
      <c r="C296" s="14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customHeight="1" ht="15.75">
      <c r="A297" s="3"/>
      <c r="B297" s="3"/>
      <c r="C297" s="14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customHeight="1" ht="15.75">
      <c r="A298" s="3"/>
      <c r="B298" s="3"/>
      <c r="C298" s="14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customHeight="1" ht="15.75">
      <c r="A299" s="3"/>
      <c r="B299" s="3"/>
      <c r="C299" s="14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customHeight="1" ht="15.75">
      <c r="A300" s="3"/>
      <c r="B300" s="3"/>
      <c r="C300" s="14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customHeight="1" ht="15.75">
      <c r="A301" s="3"/>
      <c r="B301" s="3"/>
      <c r="C301" s="14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customHeight="1" ht="15.75">
      <c r="A302" s="3"/>
      <c r="B302" s="3"/>
      <c r="C302" s="14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customHeight="1" ht="15.75">
      <c r="A303" s="3"/>
      <c r="B303" s="3"/>
      <c r="C303" s="14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customHeight="1" ht="15.75">
      <c r="A304" s="3"/>
      <c r="B304" s="3"/>
      <c r="C304" s="14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customHeight="1" ht="15.75">
      <c r="A305" s="3"/>
      <c r="B305" s="3"/>
      <c r="C305" s="14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customHeight="1" ht="15.75">
      <c r="A306" s="3"/>
      <c r="B306" s="3"/>
      <c r="C306" s="14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customHeight="1" ht="15.75">
      <c r="A307" s="3"/>
      <c r="B307" s="3"/>
      <c r="C307" s="14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customHeight="1" ht="15.75">
      <c r="A308" s="3"/>
      <c r="B308" s="3"/>
      <c r="C308" s="14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customHeight="1" ht="15.75">
      <c r="A309" s="3"/>
      <c r="B309" s="3"/>
      <c r="C309" s="14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customHeight="1" ht="15.75">
      <c r="A310" s="3"/>
      <c r="B310" s="3"/>
      <c r="C310" s="14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customHeight="1" ht="15.75">
      <c r="A311" s="3"/>
      <c r="B311" s="3"/>
      <c r="C311" s="14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customHeight="1" ht="15.75">
      <c r="A312" s="3"/>
      <c r="B312" s="3"/>
      <c r="C312" s="14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customHeight="1" ht="15.75">
      <c r="A313" s="3"/>
      <c r="B313" s="3"/>
      <c r="C313" s="14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customHeight="1" ht="15.75">
      <c r="A314" s="3"/>
      <c r="B314" s="3"/>
      <c r="C314" s="14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customHeight="1" ht="15.75">
      <c r="A315" s="3"/>
      <c r="B315" s="3"/>
      <c r="C315" s="14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customHeight="1" ht="15.75">
      <c r="A316" s="3"/>
      <c r="B316" s="3"/>
      <c r="C316" s="14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customHeight="1" ht="15.75">
      <c r="A317" s="3"/>
      <c r="B317" s="3"/>
      <c r="C317" s="14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customHeight="1" ht="15.75">
      <c r="A318" s="3"/>
      <c r="B318" s="3"/>
      <c r="C318" s="14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customHeight="1" ht="15.75">
      <c r="A319" s="3"/>
      <c r="B319" s="3"/>
      <c r="C319" s="14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customHeight="1" ht="15.75">
      <c r="A320" s="3"/>
      <c r="B320" s="3"/>
      <c r="C320" s="14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customHeight="1" ht="15.75">
      <c r="A321" s="3"/>
      <c r="B321" s="3"/>
      <c r="C321" s="14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customHeight="1" ht="15.75">
      <c r="A322" s="3"/>
      <c r="B322" s="3"/>
      <c r="C322" s="14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customHeight="1" ht="15.75">
      <c r="A323" s="3"/>
      <c r="B323" s="3"/>
      <c r="C323" s="14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customHeight="1" ht="15.75">
      <c r="A324" s="3"/>
      <c r="B324" s="3"/>
      <c r="C324" s="14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customHeight="1" ht="15.75">
      <c r="A325" s="3"/>
      <c r="B325" s="3"/>
      <c r="C325" s="14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customHeight="1" ht="15.75">
      <c r="A326" s="3"/>
      <c r="B326" s="3"/>
      <c r="C326" s="14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customHeight="1" ht="15.75">
      <c r="A327" s="3"/>
      <c r="B327" s="3"/>
      <c r="C327" s="14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customHeight="1" ht="15.75">
      <c r="A328" s="3"/>
      <c r="B328" s="3"/>
      <c r="C328" s="14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customHeight="1" ht="15.75">
      <c r="A329" s="3"/>
      <c r="B329" s="3"/>
      <c r="C329" s="14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customHeight="1" ht="15.75">
      <c r="A330" s="3"/>
      <c r="B330" s="3"/>
      <c r="C330" s="14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customHeight="1" ht="15.75">
      <c r="A331" s="3"/>
      <c r="B331" s="3"/>
      <c r="C331" s="14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customHeight="1" ht="15.75">
      <c r="A332" s="3"/>
      <c r="B332" s="3"/>
      <c r="C332" s="14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customHeight="1" ht="15.75">
      <c r="A333" s="3"/>
      <c r="B333" s="3"/>
      <c r="C333" s="14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customHeight="1" ht="15.75">
      <c r="A334" s="3"/>
      <c r="B334" s="3"/>
      <c r="C334" s="14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customHeight="1" ht="15.75">
      <c r="A335" s="3"/>
      <c r="B335" s="3"/>
      <c r="C335" s="14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customHeight="1" ht="15.75">
      <c r="A336" s="3"/>
      <c r="B336" s="3"/>
      <c r="C336" s="14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customHeight="1" ht="15.75">
      <c r="A337" s="3"/>
      <c r="B337" s="3"/>
      <c r="C337" s="14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customHeight="1" ht="15.75">
      <c r="A338" s="3"/>
      <c r="B338" s="3"/>
      <c r="C338" s="14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customHeight="1" ht="15.75">
      <c r="A339" s="3"/>
      <c r="B339" s="3"/>
      <c r="C339" s="14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customHeight="1" ht="15.75">
      <c r="A340" s="3"/>
      <c r="B340" s="3"/>
      <c r="C340" s="14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customHeight="1" ht="15.75">
      <c r="A341" s="3"/>
      <c r="B341" s="3"/>
      <c r="C341" s="14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customHeight="1" ht="15.75">
      <c r="A342" s="3"/>
      <c r="B342" s="3"/>
      <c r="C342" s="14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customHeight="1" ht="15.75">
      <c r="A343" s="3"/>
      <c r="B343" s="3"/>
      <c r="C343" s="14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customHeight="1" ht="15.75">
      <c r="A344" s="3"/>
      <c r="B344" s="3"/>
      <c r="C344" s="14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customHeight="1" ht="15.75">
      <c r="A345" s="3"/>
      <c r="B345" s="3"/>
      <c r="C345" s="14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customHeight="1" ht="15.75">
      <c r="A346" s="3"/>
      <c r="B346" s="3"/>
      <c r="C346" s="14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customHeight="1" ht="15.75">
      <c r="A347" s="3"/>
      <c r="B347" s="3"/>
      <c r="C347" s="14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customHeight="1" ht="15.75">
      <c r="A348" s="3"/>
      <c r="B348" s="3"/>
      <c r="C348" s="14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customHeight="1" ht="15.75">
      <c r="A349" s="3"/>
      <c r="B349" s="3"/>
      <c r="C349" s="14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customHeight="1" ht="15.75">
      <c r="A350" s="3"/>
      <c r="B350" s="3"/>
      <c r="C350" s="14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customHeight="1" ht="15.75">
      <c r="A351" s="3"/>
      <c r="B351" s="3"/>
      <c r="C351" s="14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customHeight="1" ht="15.75">
      <c r="A352" s="3"/>
      <c r="B352" s="3"/>
      <c r="C352" s="14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customHeight="1" ht="15.75">
      <c r="A353" s="3"/>
      <c r="B353" s="3"/>
      <c r="C353" s="14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customHeight="1" ht="15.75">
      <c r="A354" s="3"/>
      <c r="B354" s="3"/>
      <c r="C354" s="14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customHeight="1" ht="15.75">
      <c r="A355" s="3"/>
      <c r="B355" s="3"/>
      <c r="C355" s="14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customHeight="1" ht="15.75">
      <c r="A356" s="3"/>
      <c r="B356" s="3"/>
      <c r="C356" s="14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customHeight="1" ht="15.75">
      <c r="A357" s="3"/>
      <c r="B357" s="3"/>
      <c r="C357" s="14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customHeight="1" ht="15.75">
      <c r="A358" s="3"/>
      <c r="B358" s="3"/>
      <c r="C358" s="14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customHeight="1" ht="15.75">
      <c r="A359" s="3"/>
      <c r="B359" s="3"/>
      <c r="C359" s="14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customHeight="1" ht="15.75">
      <c r="A360" s="3"/>
      <c r="B360" s="3"/>
      <c r="C360" s="14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customHeight="1" ht="15.75">
      <c r="A361" s="3"/>
      <c r="B361" s="3"/>
      <c r="C361" s="14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customHeight="1" ht="15.75">
      <c r="A362" s="3"/>
      <c r="B362" s="3"/>
      <c r="C362" s="14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customHeight="1" ht="15.75">
      <c r="A363" s="3"/>
      <c r="B363" s="3"/>
      <c r="C363" s="14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customHeight="1" ht="15.75">
      <c r="A364" s="3"/>
      <c r="B364" s="3"/>
      <c r="C364" s="14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customHeight="1" ht="15.75">
      <c r="A365" s="3"/>
      <c r="B365" s="3"/>
      <c r="C365" s="14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customHeight="1" ht="15.75">
      <c r="A366" s="3"/>
      <c r="B366" s="3"/>
      <c r="C366" s="14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customHeight="1" ht="15.75">
      <c r="A367" s="3"/>
      <c r="B367" s="3"/>
      <c r="C367" s="14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customHeight="1" ht="15.75">
      <c r="A368" s="3"/>
      <c r="B368" s="3"/>
      <c r="C368" s="14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customHeight="1" ht="15.75">
      <c r="A369" s="3"/>
      <c r="B369" s="3"/>
      <c r="C369" s="14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customHeight="1" ht="15.75">
      <c r="A370" s="3"/>
      <c r="B370" s="3"/>
      <c r="C370" s="14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customHeight="1" ht="15.75">
      <c r="A371" s="3"/>
      <c r="B371" s="3"/>
      <c r="C371" s="14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customHeight="1" ht="15.75">
      <c r="A372" s="3"/>
      <c r="B372" s="3"/>
      <c r="C372" s="14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customHeight="1" ht="15.75">
      <c r="A373" s="3"/>
      <c r="B373" s="3"/>
      <c r="C373" s="14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customHeight="1" ht="15.75">
      <c r="A374" s="3"/>
      <c r="B374" s="3"/>
      <c r="C374" s="14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customHeight="1" ht="15.75">
      <c r="A375" s="3"/>
      <c r="B375" s="3"/>
      <c r="C375" s="14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customHeight="1" ht="15.75">
      <c r="A376" s="3"/>
      <c r="B376" s="3"/>
      <c r="C376" s="14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customHeight="1" ht="15.75">
      <c r="A377" s="3"/>
      <c r="B377" s="3"/>
      <c r="C377" s="14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customHeight="1" ht="15.75">
      <c r="A378" s="3"/>
      <c r="B378" s="3"/>
      <c r="C378" s="14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customHeight="1" ht="15.75">
      <c r="A379" s="3"/>
      <c r="B379" s="3"/>
      <c r="C379" s="14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customHeight="1" ht="15.75">
      <c r="A380" s="3"/>
      <c r="B380" s="3"/>
      <c r="C380" s="14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customHeight="1" ht="15.75">
      <c r="A381" s="3"/>
      <c r="B381" s="3"/>
      <c r="C381" s="14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customHeight="1" ht="15.75">
      <c r="A382" s="3"/>
      <c r="B382" s="3"/>
      <c r="C382" s="14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customHeight="1" ht="15.75">
      <c r="A383" s="3"/>
      <c r="B383" s="3"/>
      <c r="C383" s="14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customHeight="1" ht="15.75">
      <c r="A384" s="3"/>
      <c r="B384" s="3"/>
      <c r="C384" s="14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customHeight="1" ht="15.75">
      <c r="A385" s="3"/>
      <c r="B385" s="3"/>
      <c r="C385" s="14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customHeight="1" ht="15.75">
      <c r="A386" s="3"/>
      <c r="B386" s="3"/>
      <c r="C386" s="14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customHeight="1" ht="15.75">
      <c r="A387" s="3"/>
      <c r="B387" s="3"/>
      <c r="C387" s="14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customHeight="1" ht="15.75">
      <c r="A388" s="3"/>
      <c r="B388" s="3"/>
      <c r="C388" s="14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customHeight="1" ht="15.75">
      <c r="A389" s="3"/>
      <c r="B389" s="3"/>
      <c r="C389" s="14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customHeight="1" ht="15.75">
      <c r="A390" s="3"/>
      <c r="B390" s="3"/>
      <c r="C390" s="14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customHeight="1" ht="15.75">
      <c r="A391" s="3"/>
      <c r="B391" s="3"/>
      <c r="C391" s="14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customHeight="1" ht="15.75">
      <c r="A392" s="3"/>
      <c r="B392" s="3"/>
      <c r="C392" s="14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customHeight="1" ht="15.75">
      <c r="A393" s="3"/>
      <c r="B393" s="3"/>
      <c r="C393" s="14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customHeight="1" ht="15.75">
      <c r="A394" s="3"/>
      <c r="B394" s="3"/>
      <c r="C394" s="14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customHeight="1" ht="15.75">
      <c r="A395" s="3"/>
      <c r="B395" s="3"/>
      <c r="C395" s="14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customHeight="1" ht="15.75">
      <c r="A396" s="3"/>
      <c r="B396" s="3"/>
      <c r="C396" s="14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customHeight="1" ht="15.75">
      <c r="A397" s="3"/>
      <c r="B397" s="3"/>
      <c r="C397" s="14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customHeight="1" ht="15.75">
      <c r="A398" s="3"/>
      <c r="B398" s="3"/>
      <c r="C398" s="14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customHeight="1" ht="15.75">
      <c r="A399" s="3"/>
      <c r="B399" s="3"/>
      <c r="C399" s="14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customHeight="1" ht="15.75">
      <c r="A400" s="3"/>
      <c r="B400" s="3"/>
      <c r="C400" s="14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customHeight="1" ht="15.75">
      <c r="A401" s="3"/>
      <c r="B401" s="3"/>
      <c r="C401" s="14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customHeight="1" ht="15.75">
      <c r="A402" s="3"/>
      <c r="B402" s="3"/>
      <c r="C402" s="14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customHeight="1" ht="15.75">
      <c r="A403" s="3"/>
      <c r="B403" s="3"/>
      <c r="C403" s="14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customHeight="1" ht="15.75">
      <c r="A404" s="3"/>
      <c r="B404" s="3"/>
      <c r="C404" s="14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customHeight="1" ht="15.75">
      <c r="A405" s="3"/>
      <c r="B405" s="3"/>
      <c r="C405" s="14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customHeight="1" ht="15.75">
      <c r="A406" s="3"/>
      <c r="B406" s="3"/>
      <c r="C406" s="14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customHeight="1" ht="15.75">
      <c r="A407" s="3"/>
      <c r="B407" s="3"/>
      <c r="C407" s="14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customHeight="1" ht="15.75">
      <c r="A408" s="3"/>
      <c r="B408" s="3"/>
      <c r="C408" s="14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customHeight="1" ht="15.75">
      <c r="A409" s="3"/>
      <c r="B409" s="3"/>
      <c r="C409" s="14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customHeight="1" ht="15.75">
      <c r="A410" s="3"/>
      <c r="B410" s="3"/>
      <c r="C410" s="14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customHeight="1" ht="15.75">
      <c r="A411" s="3"/>
      <c r="B411" s="3"/>
      <c r="C411" s="14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customHeight="1" ht="15.75">
      <c r="A412" s="3"/>
      <c r="B412" s="3"/>
      <c r="C412" s="14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customHeight="1" ht="15.75">
      <c r="A413" s="3"/>
      <c r="B413" s="3"/>
      <c r="C413" s="14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customHeight="1" ht="15.75">
      <c r="A414" s="3"/>
      <c r="B414" s="3"/>
      <c r="C414" s="14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customHeight="1" ht="15.75">
      <c r="A415" s="3"/>
      <c r="B415" s="3"/>
      <c r="C415" s="14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customHeight="1" ht="15.75">
      <c r="A416" s="3"/>
      <c r="B416" s="3"/>
      <c r="C416" s="14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customHeight="1" ht="15.75">
      <c r="A417" s="3"/>
      <c r="B417" s="3"/>
      <c r="C417" s="14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customHeight="1" ht="15.75">
      <c r="A418" s="3"/>
      <c r="B418" s="3"/>
      <c r="C418" s="14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customHeight="1" ht="15.75">
      <c r="A419" s="3"/>
      <c r="B419" s="3"/>
      <c r="C419" s="14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customHeight="1" ht="15.75">
      <c r="A420" s="3"/>
      <c r="B420" s="3"/>
      <c r="C420" s="14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customHeight="1" ht="15.75">
      <c r="A421" s="3"/>
      <c r="B421" s="3"/>
      <c r="C421" s="14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customHeight="1" ht="15.75">
      <c r="A422" s="3"/>
      <c r="B422" s="3"/>
      <c r="C422" s="14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customHeight="1" ht="15.75">
      <c r="A423" s="3"/>
      <c r="B423" s="3"/>
      <c r="C423" s="14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customHeight="1" ht="15.75">
      <c r="A424" s="3"/>
      <c r="B424" s="3"/>
      <c r="C424" s="14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customHeight="1" ht="15.75">
      <c r="A425" s="3"/>
      <c r="B425" s="3"/>
      <c r="C425" s="14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customHeight="1" ht="15.75">
      <c r="A426" s="3"/>
      <c r="B426" s="3"/>
      <c r="C426" s="14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customHeight="1" ht="15.75">
      <c r="A427" s="3"/>
      <c r="B427" s="3"/>
      <c r="C427" s="14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customHeight="1" ht="15.75">
      <c r="A428" s="3"/>
      <c r="B428" s="3"/>
      <c r="C428" s="14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customHeight="1" ht="15.75">
      <c r="A429" s="3"/>
      <c r="B429" s="3"/>
      <c r="C429" s="14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customHeight="1" ht="15.75">
      <c r="A430" s="3"/>
      <c r="B430" s="3"/>
      <c r="C430" s="14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customHeight="1" ht="15.75">
      <c r="A431" s="3"/>
      <c r="B431" s="3"/>
      <c r="C431" s="14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customHeight="1" ht="15.75">
      <c r="A432" s="3"/>
      <c r="B432" s="3"/>
      <c r="C432" s="14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customHeight="1" ht="15.75">
      <c r="A433" s="3"/>
      <c r="B433" s="3"/>
      <c r="C433" s="14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customHeight="1" ht="15.75">
      <c r="A434" s="3"/>
      <c r="B434" s="3"/>
      <c r="C434" s="14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customHeight="1" ht="15.75">
      <c r="A435" s="3"/>
      <c r="B435" s="3"/>
      <c r="C435" s="14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customHeight="1" ht="15.75">
      <c r="A436" s="3"/>
      <c r="B436" s="3"/>
      <c r="C436" s="14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customHeight="1" ht="15.75">
      <c r="A437" s="3"/>
      <c r="B437" s="3"/>
      <c r="C437" s="14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customHeight="1" ht="15.75">
      <c r="A438" s="3"/>
      <c r="B438" s="3"/>
      <c r="C438" s="14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customHeight="1" ht="15.75">
      <c r="A439" s="3"/>
      <c r="B439" s="3"/>
      <c r="C439" s="14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customHeight="1" ht="15.75">
      <c r="A440" s="3"/>
      <c r="B440" s="3"/>
      <c r="C440" s="14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customHeight="1" ht="15.75">
      <c r="A441" s="3"/>
      <c r="B441" s="3"/>
      <c r="C441" s="14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customHeight="1" ht="15.75">
      <c r="A442" s="3"/>
      <c r="B442" s="3"/>
      <c r="C442" s="14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customHeight="1" ht="15.75">
      <c r="A443" s="3"/>
      <c r="B443" s="3"/>
      <c r="C443" s="14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customHeight="1" ht="15.75">
      <c r="A444" s="3"/>
      <c r="B444" s="3"/>
      <c r="C444" s="14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customHeight="1" ht="15.75">
      <c r="A445" s="3"/>
      <c r="B445" s="3"/>
      <c r="C445" s="14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customHeight="1" ht="15.75">
      <c r="A446" s="3"/>
      <c r="B446" s="3"/>
      <c r="C446" s="14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customHeight="1" ht="15.75">
      <c r="A447" s="3"/>
      <c r="B447" s="3"/>
      <c r="C447" s="14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customHeight="1" ht="15.75">
      <c r="A448" s="3"/>
      <c r="B448" s="3"/>
      <c r="C448" s="14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customHeight="1" ht="15.75">
      <c r="A449" s="3"/>
      <c r="B449" s="3"/>
      <c r="C449" s="14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customHeight="1" ht="15.75">
      <c r="A450" s="3"/>
      <c r="B450" s="3"/>
      <c r="C450" s="14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customHeight="1" ht="15.75">
      <c r="A451" s="3"/>
      <c r="B451" s="3"/>
      <c r="C451" s="14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customHeight="1" ht="15.75">
      <c r="A452" s="3"/>
      <c r="B452" s="3"/>
      <c r="C452" s="14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customHeight="1" ht="15.75">
      <c r="A453" s="3"/>
      <c r="B453" s="3"/>
      <c r="C453" s="14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customHeight="1" ht="15.75">
      <c r="A454" s="3"/>
      <c r="B454" s="3"/>
      <c r="C454" s="14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customHeight="1" ht="15.75">
      <c r="A455" s="3"/>
      <c r="B455" s="3"/>
      <c r="C455" s="14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customHeight="1" ht="15.75">
      <c r="A456" s="3"/>
      <c r="B456" s="3"/>
      <c r="C456" s="14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customHeight="1" ht="15.75">
      <c r="A457" s="3"/>
      <c r="B457" s="3"/>
      <c r="C457" s="14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customHeight="1" ht="15.75">
      <c r="A458" s="3"/>
      <c r="B458" s="3"/>
      <c r="C458" s="14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customHeight="1" ht="15.75">
      <c r="A459" s="3"/>
      <c r="B459" s="3"/>
      <c r="C459" s="14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customHeight="1" ht="15.75">
      <c r="A460" s="3"/>
      <c r="B460" s="3"/>
      <c r="C460" s="14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customHeight="1" ht="15.75">
      <c r="A461" s="3"/>
      <c r="B461" s="3"/>
      <c r="C461" s="14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customHeight="1" ht="15.75">
      <c r="A462" s="3"/>
      <c r="B462" s="3"/>
      <c r="C462" s="14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customHeight="1" ht="15.75">
      <c r="A463" s="3"/>
      <c r="B463" s="3"/>
      <c r="C463" s="14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customHeight="1" ht="15.75">
      <c r="A464" s="3"/>
      <c r="B464" s="3"/>
      <c r="C464" s="14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customHeight="1" ht="15.75">
      <c r="A465" s="3"/>
      <c r="B465" s="3"/>
      <c r="C465" s="14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customHeight="1" ht="15.75">
      <c r="A466" s="3"/>
      <c r="B466" s="3"/>
      <c r="C466" s="14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customHeight="1" ht="15.75">
      <c r="A467" s="3"/>
      <c r="B467" s="3"/>
      <c r="C467" s="14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customHeight="1" ht="15.75">
      <c r="A468" s="3"/>
      <c r="B468" s="3"/>
      <c r="C468" s="14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customHeight="1" ht="15.75">
      <c r="A469" s="3"/>
      <c r="B469" s="3"/>
      <c r="C469" s="14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customHeight="1" ht="15.75">
      <c r="A470" s="3"/>
      <c r="B470" s="3"/>
      <c r="C470" s="14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customHeight="1" ht="15.75">
      <c r="A471" s="3"/>
      <c r="B471" s="3"/>
      <c r="C471" s="14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customHeight="1" ht="15.75">
      <c r="A472" s="3"/>
      <c r="B472" s="3"/>
      <c r="C472" s="14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customHeight="1" ht="15.75">
      <c r="A473" s="3"/>
      <c r="B473" s="3"/>
      <c r="C473" s="14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customHeight="1" ht="15.75">
      <c r="A474" s="3"/>
      <c r="B474" s="3"/>
      <c r="C474" s="14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customHeight="1" ht="15.75">
      <c r="A475" s="3"/>
      <c r="B475" s="3"/>
      <c r="C475" s="14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customHeight="1" ht="15.75">
      <c r="A476" s="3"/>
      <c r="B476" s="3"/>
      <c r="C476" s="14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customHeight="1" ht="15.75">
      <c r="A477" s="3"/>
      <c r="B477" s="3"/>
      <c r="C477" s="14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customHeight="1" ht="15.75">
      <c r="A478" s="3"/>
      <c r="B478" s="3"/>
      <c r="C478" s="14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customHeight="1" ht="15.75">
      <c r="A479" s="3"/>
      <c r="B479" s="3"/>
      <c r="C479" s="14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customHeight="1" ht="15.75">
      <c r="A480" s="3"/>
      <c r="B480" s="3"/>
      <c r="C480" s="14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customHeight="1" ht="15.75">
      <c r="A481" s="3"/>
      <c r="B481" s="3"/>
      <c r="C481" s="14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customHeight="1" ht="15.75">
      <c r="A482" s="3"/>
      <c r="B482" s="3"/>
      <c r="C482" s="14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customHeight="1" ht="15.75">
      <c r="A483" s="3"/>
      <c r="B483" s="3"/>
      <c r="C483" s="14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customHeight="1" ht="15.75">
      <c r="A484" s="3"/>
      <c r="B484" s="3"/>
      <c r="C484" s="14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customHeight="1" ht="15.75">
      <c r="A485" s="3"/>
      <c r="B485" s="3"/>
      <c r="C485" s="14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customHeight="1" ht="15.75">
      <c r="A486" s="3"/>
      <c r="B486" s="3"/>
      <c r="C486" s="14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customHeight="1" ht="15.75">
      <c r="A487" s="3"/>
      <c r="B487" s="3"/>
      <c r="C487" s="14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customHeight="1" ht="15.75">
      <c r="A488" s="3"/>
      <c r="B488" s="3"/>
      <c r="C488" s="14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customHeight="1" ht="15.75">
      <c r="A489" s="3"/>
      <c r="B489" s="3"/>
      <c r="C489" s="14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customHeight="1" ht="15.75">
      <c r="A490" s="3"/>
      <c r="B490" s="3"/>
      <c r="C490" s="14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customHeight="1" ht="15.75">
      <c r="A491" s="3"/>
      <c r="B491" s="3"/>
      <c r="C491" s="14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customHeight="1" ht="15.75">
      <c r="A492" s="3"/>
      <c r="B492" s="3"/>
      <c r="C492" s="14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customHeight="1" ht="15.75">
      <c r="A493" s="3"/>
      <c r="B493" s="3"/>
      <c r="C493" s="14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customHeight="1" ht="15.75">
      <c r="A494" s="3"/>
      <c r="B494" s="3"/>
      <c r="C494" s="14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customHeight="1" ht="15.75">
      <c r="A495" s="3"/>
      <c r="B495" s="3"/>
      <c r="C495" s="14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customHeight="1" ht="15.75">
      <c r="A496" s="3"/>
      <c r="B496" s="3"/>
      <c r="C496" s="14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customHeight="1" ht="15.75">
      <c r="A497" s="3"/>
      <c r="B497" s="3"/>
      <c r="C497" s="14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customHeight="1" ht="15.75">
      <c r="A498" s="3"/>
      <c r="B498" s="3"/>
      <c r="C498" s="14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customHeight="1" ht="15.75">
      <c r="A499" s="3"/>
      <c r="B499" s="3"/>
      <c r="C499" s="14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customHeight="1" ht="15.75">
      <c r="A500" s="3"/>
      <c r="B500" s="3"/>
      <c r="C500" s="14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customHeight="1" ht="15.75">
      <c r="A501" s="3"/>
      <c r="B501" s="3"/>
      <c r="C501" s="14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customHeight="1" ht="15.75">
      <c r="A502" s="3"/>
      <c r="B502" s="3"/>
      <c r="C502" s="14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customHeight="1" ht="15.75">
      <c r="A503" s="3"/>
      <c r="B503" s="3"/>
      <c r="C503" s="14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customHeight="1" ht="15.75">
      <c r="A504" s="3"/>
      <c r="B504" s="3"/>
      <c r="C504" s="14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customHeight="1" ht="15.75">
      <c r="A505" s="3"/>
      <c r="B505" s="3"/>
      <c r="C505" s="14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customHeight="1" ht="15.75">
      <c r="A506" s="3"/>
      <c r="B506" s="3"/>
      <c r="C506" s="14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customHeight="1" ht="15.75">
      <c r="A507" s="3"/>
      <c r="B507" s="3"/>
      <c r="C507" s="14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customHeight="1" ht="15.75">
      <c r="A508" s="3"/>
      <c r="B508" s="3"/>
      <c r="C508" s="14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customHeight="1" ht="15.75">
      <c r="A509" s="3"/>
      <c r="B509" s="3"/>
      <c r="C509" s="14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customHeight="1" ht="15.75">
      <c r="A510" s="3"/>
      <c r="B510" s="3"/>
      <c r="C510" s="14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customHeight="1" ht="15.75">
      <c r="A511" s="3"/>
      <c r="B511" s="3"/>
      <c r="C511" s="14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customHeight="1" ht="15.75">
      <c r="A512" s="3"/>
      <c r="B512" s="3"/>
      <c r="C512" s="14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customHeight="1" ht="15.75">
      <c r="A513" s="3"/>
      <c r="B513" s="3"/>
      <c r="C513" s="14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customHeight="1" ht="15.75">
      <c r="A514" s="3"/>
      <c r="B514" s="3"/>
      <c r="C514" s="14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customHeight="1" ht="15.75">
      <c r="A515" s="3"/>
      <c r="B515" s="3"/>
      <c r="C515" s="14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customHeight="1" ht="15.75">
      <c r="A516" s="3"/>
      <c r="B516" s="3"/>
      <c r="C516" s="14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customHeight="1" ht="15.75">
      <c r="A517" s="3"/>
      <c r="B517" s="3"/>
      <c r="C517" s="14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customHeight="1" ht="15.75">
      <c r="A518" s="3"/>
      <c r="B518" s="3"/>
      <c r="C518" s="14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customHeight="1" ht="15.75">
      <c r="A519" s="3"/>
      <c r="B519" s="3"/>
      <c r="C519" s="14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customHeight="1" ht="15.75">
      <c r="A520" s="3"/>
      <c r="B520" s="3"/>
      <c r="C520" s="14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customHeight="1" ht="15.75">
      <c r="A521" s="3"/>
      <c r="B521" s="3"/>
      <c r="C521" s="14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customHeight="1" ht="15.75">
      <c r="A522" s="3"/>
      <c r="B522" s="3"/>
      <c r="C522" s="14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customHeight="1" ht="15.75">
      <c r="A523" s="3"/>
      <c r="B523" s="3"/>
      <c r="C523" s="14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customHeight="1" ht="15.75">
      <c r="A524" s="3"/>
      <c r="B524" s="3"/>
      <c r="C524" s="14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customHeight="1" ht="15.75">
      <c r="A525" s="3"/>
      <c r="B525" s="3"/>
      <c r="C525" s="14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customHeight="1" ht="15.75">
      <c r="A526" s="3"/>
      <c r="B526" s="3"/>
      <c r="C526" s="14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customHeight="1" ht="15.75">
      <c r="A527" s="3"/>
      <c r="B527" s="3"/>
      <c r="C527" s="14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customHeight="1" ht="15.75">
      <c r="A528" s="3"/>
      <c r="B528" s="3"/>
      <c r="C528" s="14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customHeight="1" ht="15.75">
      <c r="A529" s="3"/>
      <c r="B529" s="3"/>
      <c r="C529" s="14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customHeight="1" ht="15.75">
      <c r="A530" s="3"/>
      <c r="B530" s="3"/>
      <c r="C530" s="14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customHeight="1" ht="15.75">
      <c r="A531" s="3"/>
      <c r="B531" s="3"/>
      <c r="C531" s="14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customHeight="1" ht="15.75">
      <c r="A532" s="3"/>
      <c r="B532" s="3"/>
      <c r="C532" s="14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customHeight="1" ht="15.75">
      <c r="A533" s="3"/>
      <c r="B533" s="3"/>
      <c r="C533" s="14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customHeight="1" ht="15.75">
      <c r="A534" s="3"/>
      <c r="B534" s="3"/>
      <c r="C534" s="14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customHeight="1" ht="15.75">
      <c r="A535" s="3"/>
      <c r="B535" s="3"/>
      <c r="C535" s="14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customHeight="1" ht="15.75">
      <c r="A536" s="3"/>
      <c r="B536" s="3"/>
      <c r="C536" s="14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customHeight="1" ht="15.75">
      <c r="A537" s="3"/>
      <c r="B537" s="3"/>
      <c r="C537" s="14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customHeight="1" ht="15.75">
      <c r="A538" s="3"/>
      <c r="B538" s="3"/>
      <c r="C538" s="14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customHeight="1" ht="15.75">
      <c r="A539" s="3"/>
      <c r="B539" s="3"/>
      <c r="C539" s="14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customHeight="1" ht="15.75">
      <c r="A540" s="3"/>
      <c r="B540" s="3"/>
      <c r="C540" s="14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customHeight="1" ht="15.75">
      <c r="A541" s="3"/>
      <c r="B541" s="3"/>
      <c r="C541" s="14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customHeight="1" ht="15.75">
      <c r="A542" s="3"/>
      <c r="B542" s="3"/>
      <c r="C542" s="14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customHeight="1" ht="15.75">
      <c r="A543" s="3"/>
      <c r="B543" s="3"/>
      <c r="C543" s="14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customHeight="1" ht="15.75">
      <c r="A544" s="3"/>
      <c r="B544" s="3"/>
      <c r="C544" s="14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customHeight="1" ht="15.75">
      <c r="A545" s="3"/>
      <c r="B545" s="3"/>
      <c r="C545" s="14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customHeight="1" ht="15.75">
      <c r="A546" s="3"/>
      <c r="B546" s="3"/>
      <c r="C546" s="14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customHeight="1" ht="15.75">
      <c r="A547" s="3"/>
      <c r="B547" s="3"/>
      <c r="C547" s="14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customHeight="1" ht="15.75">
      <c r="A548" s="3"/>
      <c r="B548" s="3"/>
      <c r="C548" s="14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customHeight="1" ht="15.75">
      <c r="A549" s="3"/>
      <c r="B549" s="3"/>
      <c r="C549" s="14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customHeight="1" ht="15.75">
      <c r="A550" s="3"/>
      <c r="B550" s="3"/>
      <c r="C550" s="14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customHeight="1" ht="15.75">
      <c r="A551" s="3"/>
      <c r="B551" s="3"/>
      <c r="C551" s="14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customHeight="1" ht="15.75">
      <c r="A552" s="3"/>
      <c r="B552" s="3"/>
      <c r="C552" s="14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customHeight="1" ht="15.75">
      <c r="A553" s="3"/>
      <c r="B553" s="3"/>
      <c r="C553" s="14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customHeight="1" ht="15.75">
      <c r="A554" s="3"/>
      <c r="B554" s="3"/>
      <c r="C554" s="14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customHeight="1" ht="15.75">
      <c r="A555" s="3"/>
      <c r="B555" s="3"/>
      <c r="C555" s="14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customHeight="1" ht="15.75">
      <c r="A556" s="3"/>
      <c r="B556" s="3"/>
      <c r="C556" s="14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customHeight="1" ht="15.75">
      <c r="A557" s="3"/>
      <c r="B557" s="3"/>
      <c r="C557" s="14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customHeight="1" ht="15.75">
      <c r="A558" s="3"/>
      <c r="B558" s="3"/>
      <c r="C558" s="14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customHeight="1" ht="15.75">
      <c r="A559" s="3"/>
      <c r="B559" s="3"/>
      <c r="C559" s="14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customHeight="1" ht="15.75">
      <c r="A560" s="3"/>
      <c r="B560" s="3"/>
      <c r="C560" s="14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customHeight="1" ht="15.75">
      <c r="A561" s="3"/>
      <c r="B561" s="3"/>
      <c r="C561" s="14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customHeight="1" ht="15.75">
      <c r="A562" s="3"/>
      <c r="B562" s="3"/>
      <c r="C562" s="14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customHeight="1" ht="15.75">
      <c r="A563" s="3"/>
      <c r="B563" s="3"/>
      <c r="C563" s="14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customHeight="1" ht="15.75">
      <c r="A564" s="3"/>
      <c r="B564" s="3"/>
      <c r="C564" s="14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customHeight="1" ht="15.75">
      <c r="A565" s="3"/>
      <c r="B565" s="3"/>
      <c r="C565" s="14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customHeight="1" ht="15.75">
      <c r="A566" s="3"/>
      <c r="B566" s="3"/>
      <c r="C566" s="14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customHeight="1" ht="15.75">
      <c r="A567" s="3"/>
      <c r="B567" s="3"/>
      <c r="C567" s="14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customHeight="1" ht="15.75">
      <c r="A568" s="3"/>
      <c r="B568" s="3"/>
      <c r="C568" s="14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customHeight="1" ht="15.75">
      <c r="A569" s="3"/>
      <c r="B569" s="3"/>
      <c r="C569" s="14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customHeight="1" ht="15.75">
      <c r="A570" s="3"/>
      <c r="B570" s="3"/>
      <c r="C570" s="14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customHeight="1" ht="15.75">
      <c r="A571" s="3"/>
      <c r="B571" s="3"/>
      <c r="C571" s="14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customHeight="1" ht="15.75">
      <c r="A572" s="3"/>
      <c r="B572" s="3"/>
      <c r="C572" s="14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customHeight="1" ht="15.75">
      <c r="A573" s="3"/>
      <c r="B573" s="3"/>
      <c r="C573" s="14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customHeight="1" ht="15.75">
      <c r="A574" s="3"/>
      <c r="B574" s="3"/>
      <c r="C574" s="14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customHeight="1" ht="15.75">
      <c r="A575" s="3"/>
      <c r="B575" s="3"/>
      <c r="C575" s="14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customHeight="1" ht="15.75">
      <c r="A576" s="3"/>
      <c r="B576" s="3"/>
      <c r="C576" s="14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customHeight="1" ht="15.75">
      <c r="A577" s="3"/>
      <c r="B577" s="3"/>
      <c r="C577" s="14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customHeight="1" ht="15.75">
      <c r="A578" s="3"/>
      <c r="B578" s="3"/>
      <c r="C578" s="14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customHeight="1" ht="15.75">
      <c r="A579" s="3"/>
      <c r="B579" s="3"/>
      <c r="C579" s="14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customHeight="1" ht="15.75">
      <c r="A580" s="3"/>
      <c r="B580" s="3"/>
      <c r="C580" s="14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customHeight="1" ht="15.75">
      <c r="A581" s="3"/>
      <c r="B581" s="3"/>
      <c r="C581" s="14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customHeight="1" ht="15.75">
      <c r="A582" s="3"/>
      <c r="B582" s="3"/>
      <c r="C582" s="14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customHeight="1" ht="15.75">
      <c r="A583" s="3"/>
      <c r="B583" s="3"/>
      <c r="C583" s="14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customHeight="1" ht="15.75">
      <c r="A584" s="3"/>
      <c r="B584" s="3"/>
      <c r="C584" s="14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customHeight="1" ht="15.75">
      <c r="A585" s="3"/>
      <c r="B585" s="3"/>
      <c r="C585" s="14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customHeight="1" ht="15.75">
      <c r="A586" s="3"/>
      <c r="B586" s="3"/>
      <c r="C586" s="14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customHeight="1" ht="15.75">
      <c r="A587" s="3"/>
      <c r="B587" s="3"/>
      <c r="C587" s="14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customHeight="1" ht="15.75">
      <c r="A588" s="3"/>
      <c r="B588" s="3"/>
      <c r="C588" s="14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customHeight="1" ht="15.75">
      <c r="A589" s="3"/>
      <c r="B589" s="3"/>
      <c r="C589" s="14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customHeight="1" ht="15.75">
      <c r="A590" s="3"/>
      <c r="B590" s="3"/>
      <c r="C590" s="14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customHeight="1" ht="15.75">
      <c r="A591" s="3"/>
      <c r="B591" s="3"/>
      <c r="C591" s="14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customHeight="1" ht="15.75">
      <c r="A592" s="3"/>
      <c r="B592" s="3"/>
      <c r="C592" s="14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customHeight="1" ht="15.75">
      <c r="A593" s="3"/>
      <c r="B593" s="3"/>
      <c r="C593" s="14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customHeight="1" ht="15.75">
      <c r="A594" s="3"/>
      <c r="B594" s="3"/>
      <c r="C594" s="14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customHeight="1" ht="15.75">
      <c r="A595" s="3"/>
      <c r="B595" s="3"/>
      <c r="C595" s="14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customHeight="1" ht="15.75">
      <c r="A596" s="3"/>
      <c r="B596" s="3"/>
      <c r="C596" s="14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customHeight="1" ht="15.75">
      <c r="A597" s="3"/>
      <c r="B597" s="3"/>
      <c r="C597" s="14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customHeight="1" ht="15.75">
      <c r="A598" s="3"/>
      <c r="B598" s="3"/>
      <c r="C598" s="14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customHeight="1" ht="15.75">
      <c r="A599" s="3"/>
      <c r="B599" s="3"/>
      <c r="C599" s="14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customHeight="1" ht="15.75">
      <c r="A600" s="3"/>
      <c r="B600" s="3"/>
      <c r="C600" s="14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customHeight="1" ht="15.75">
      <c r="A601" s="3"/>
      <c r="B601" s="3"/>
      <c r="C601" s="14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customHeight="1" ht="15.75">
      <c r="A602" s="3"/>
      <c r="B602" s="3"/>
      <c r="C602" s="14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customHeight="1" ht="15.75">
      <c r="A603" s="3"/>
      <c r="B603" s="3"/>
      <c r="C603" s="14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customHeight="1" ht="15.75">
      <c r="A604" s="3"/>
      <c r="B604" s="3"/>
      <c r="C604" s="14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customHeight="1" ht="15.75">
      <c r="A605" s="3"/>
      <c r="B605" s="3"/>
      <c r="C605" s="14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customHeight="1" ht="15.75">
      <c r="A606" s="3"/>
      <c r="B606" s="3"/>
      <c r="C606" s="14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customHeight="1" ht="15.75">
      <c r="A607" s="3"/>
      <c r="B607" s="3"/>
      <c r="C607" s="14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customHeight="1" ht="15.75">
      <c r="A608" s="3"/>
      <c r="B608" s="3"/>
      <c r="C608" s="14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customHeight="1" ht="15.75">
      <c r="A609" s="3"/>
      <c r="B609" s="3"/>
      <c r="C609" s="14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customHeight="1" ht="15.75">
      <c r="A610" s="3"/>
      <c r="B610" s="3"/>
      <c r="C610" s="14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customHeight="1" ht="15.75">
      <c r="A611" s="3"/>
      <c r="B611" s="3"/>
      <c r="C611" s="14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customHeight="1" ht="15.75">
      <c r="A612" s="3"/>
      <c r="B612" s="3"/>
      <c r="C612" s="14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customHeight="1" ht="15.75">
      <c r="A613" s="3"/>
      <c r="B613" s="3"/>
      <c r="C613" s="14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customHeight="1" ht="15.75">
      <c r="A614" s="3"/>
      <c r="B614" s="3"/>
      <c r="C614" s="14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customHeight="1" ht="15.75">
      <c r="A615" s="3"/>
      <c r="B615" s="3"/>
      <c r="C615" s="14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customHeight="1" ht="15.75">
      <c r="A616" s="3"/>
      <c r="B616" s="3"/>
      <c r="C616" s="14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customHeight="1" ht="15.75">
      <c r="A617" s="3"/>
      <c r="B617" s="3"/>
      <c r="C617" s="14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customHeight="1" ht="15.75">
      <c r="A618" s="3"/>
      <c r="B618" s="3"/>
      <c r="C618" s="14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customHeight="1" ht="15.75">
      <c r="A619" s="3"/>
      <c r="B619" s="3"/>
      <c r="C619" s="14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customHeight="1" ht="15.75">
      <c r="A620" s="3"/>
      <c r="B620" s="3"/>
      <c r="C620" s="14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customHeight="1" ht="15.75">
      <c r="A621" s="3"/>
      <c r="B621" s="3"/>
      <c r="C621" s="14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customHeight="1" ht="15.75">
      <c r="A622" s="3"/>
      <c r="B622" s="3"/>
      <c r="C622" s="14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customHeight="1" ht="15.75">
      <c r="A623" s="3"/>
      <c r="B623" s="3"/>
      <c r="C623" s="14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customHeight="1" ht="15.75">
      <c r="A624" s="3"/>
      <c r="B624" s="3"/>
      <c r="C624" s="14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customHeight="1" ht="15.75">
      <c r="A625" s="3"/>
      <c r="B625" s="3"/>
      <c r="C625" s="14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customHeight="1" ht="15.75">
      <c r="A626" s="3"/>
      <c r="B626" s="3"/>
      <c r="C626" s="14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customHeight="1" ht="15.75">
      <c r="A627" s="3"/>
      <c r="B627" s="3"/>
      <c r="C627" s="14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customHeight="1" ht="15.75">
      <c r="A628" s="3"/>
      <c r="B628" s="3"/>
      <c r="C628" s="14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customHeight="1" ht="15.75">
      <c r="A629" s="3"/>
      <c r="B629" s="3"/>
      <c r="C629" s="14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customHeight="1" ht="15.75">
      <c r="A630" s="3"/>
      <c r="B630" s="3"/>
      <c r="C630" s="14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customHeight="1" ht="15.75">
      <c r="A631" s="3"/>
      <c r="B631" s="3"/>
      <c r="C631" s="14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customHeight="1" ht="15.75">
      <c r="A632" s="3"/>
      <c r="B632" s="3"/>
      <c r="C632" s="14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customHeight="1" ht="15.75">
      <c r="A633" s="3"/>
      <c r="B633" s="3"/>
      <c r="C633" s="14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customHeight="1" ht="15.75">
      <c r="A634" s="3"/>
      <c r="B634" s="3"/>
      <c r="C634" s="14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customHeight="1" ht="15.75">
      <c r="A635" s="3"/>
      <c r="B635" s="3"/>
      <c r="C635" s="14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customHeight="1" ht="15.75">
      <c r="A636" s="3"/>
      <c r="B636" s="3"/>
      <c r="C636" s="14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customHeight="1" ht="15.75">
      <c r="A637" s="3"/>
      <c r="B637" s="3"/>
      <c r="C637" s="14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customHeight="1" ht="15.75">
      <c r="A638" s="3"/>
      <c r="B638" s="3"/>
      <c r="C638" s="14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customHeight="1" ht="15.75">
      <c r="A639" s="3"/>
      <c r="B639" s="3"/>
      <c r="C639" s="14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customHeight="1" ht="15.75">
      <c r="A640" s="3"/>
      <c r="B640" s="3"/>
      <c r="C640" s="14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customHeight="1" ht="15.75">
      <c r="A641" s="3"/>
      <c r="B641" s="3"/>
      <c r="C641" s="14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customHeight="1" ht="15.75">
      <c r="A642" s="3"/>
      <c r="B642" s="3"/>
      <c r="C642" s="14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customHeight="1" ht="15.75">
      <c r="A643" s="3"/>
      <c r="B643" s="3"/>
      <c r="C643" s="14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customHeight="1" ht="15.75">
      <c r="A644" s="3"/>
      <c r="B644" s="3"/>
      <c r="C644" s="14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customHeight="1" ht="15.75">
      <c r="A645" s="3"/>
      <c r="B645" s="3"/>
      <c r="C645" s="14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customHeight="1" ht="15.75">
      <c r="A646" s="3"/>
      <c r="B646" s="3"/>
      <c r="C646" s="14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customHeight="1" ht="15.75">
      <c r="A647" s="3"/>
      <c r="B647" s="3"/>
      <c r="C647" s="14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customHeight="1" ht="15.75">
      <c r="A648" s="3"/>
      <c r="B648" s="3"/>
      <c r="C648" s="14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customHeight="1" ht="15.75">
      <c r="A649" s="3"/>
      <c r="B649" s="3"/>
      <c r="C649" s="14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customHeight="1" ht="15.75">
      <c r="A650" s="3"/>
      <c r="B650" s="3"/>
      <c r="C650" s="14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customHeight="1" ht="15.75">
      <c r="A651" s="3"/>
      <c r="B651" s="3"/>
      <c r="C651" s="14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customHeight="1" ht="15.75">
      <c r="A652" s="3"/>
      <c r="B652" s="3"/>
      <c r="C652" s="14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customHeight="1" ht="15.75">
      <c r="A653" s="3"/>
      <c r="B653" s="3"/>
      <c r="C653" s="14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customHeight="1" ht="15.75">
      <c r="A654" s="3"/>
      <c r="B654" s="3"/>
      <c r="C654" s="14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customHeight="1" ht="15.75">
      <c r="A655" s="3"/>
      <c r="B655" s="3"/>
      <c r="C655" s="14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customHeight="1" ht="15.75">
      <c r="A656" s="3"/>
      <c r="B656" s="3"/>
      <c r="C656" s="14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customHeight="1" ht="15.75">
      <c r="A657" s="3"/>
      <c r="B657" s="3"/>
      <c r="C657" s="14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customHeight="1" ht="15.75">
      <c r="A658" s="3"/>
      <c r="B658" s="3"/>
      <c r="C658" s="14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customHeight="1" ht="15.75">
      <c r="A659" s="3"/>
      <c r="B659" s="3"/>
      <c r="C659" s="14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customHeight="1" ht="15.75">
      <c r="A660" s="3"/>
      <c r="B660" s="3"/>
      <c r="C660" s="14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customHeight="1" ht="15.75">
      <c r="A661" s="3"/>
      <c r="B661" s="3"/>
      <c r="C661" s="14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customHeight="1" ht="15.75">
      <c r="A662" s="3"/>
      <c r="B662" s="3"/>
      <c r="C662" s="14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customHeight="1" ht="15.75">
      <c r="A663" s="3"/>
      <c r="B663" s="3"/>
      <c r="C663" s="14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customHeight="1" ht="15.75">
      <c r="A664" s="3"/>
      <c r="B664" s="3"/>
      <c r="C664" s="14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customHeight="1" ht="15.75">
      <c r="A665" s="3"/>
      <c r="B665" s="3"/>
      <c r="C665" s="14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customHeight="1" ht="15.75">
      <c r="A666" s="3"/>
      <c r="B666" s="3"/>
      <c r="C666" s="14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customHeight="1" ht="15.75">
      <c r="A667" s="3"/>
      <c r="B667" s="3"/>
      <c r="C667" s="14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customHeight="1" ht="15.75">
      <c r="A668" s="3"/>
      <c r="B668" s="3"/>
      <c r="C668" s="14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customHeight="1" ht="15.75">
      <c r="A669" s="3"/>
      <c r="B669" s="3"/>
      <c r="C669" s="14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customHeight="1" ht="15.75">
      <c r="A670" s="3"/>
      <c r="B670" s="3"/>
      <c r="C670" s="14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customHeight="1" ht="15.75">
      <c r="A671" s="3"/>
      <c r="B671" s="3"/>
      <c r="C671" s="14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customHeight="1" ht="15.75">
      <c r="A672" s="3"/>
      <c r="B672" s="3"/>
      <c r="C672" s="14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customHeight="1" ht="15.75">
      <c r="A673" s="3"/>
      <c r="B673" s="3"/>
      <c r="C673" s="14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customHeight="1" ht="15.75">
      <c r="A674" s="3"/>
      <c r="B674" s="3"/>
      <c r="C674" s="14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customHeight="1" ht="15.75">
      <c r="A675" s="3"/>
      <c r="B675" s="3"/>
      <c r="C675" s="14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customHeight="1" ht="15.75">
      <c r="A676" s="3"/>
      <c r="B676" s="3"/>
      <c r="C676" s="14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customHeight="1" ht="15.75">
      <c r="A677" s="3"/>
      <c r="B677" s="3"/>
      <c r="C677" s="14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customHeight="1" ht="15.75">
      <c r="A678" s="3"/>
      <c r="B678" s="3"/>
      <c r="C678" s="14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customHeight="1" ht="15.75">
      <c r="A679" s="3"/>
      <c r="B679" s="3"/>
      <c r="C679" s="14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customHeight="1" ht="15.75">
      <c r="A680" s="3"/>
      <c r="B680" s="3"/>
      <c r="C680" s="14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customHeight="1" ht="15.75">
      <c r="A681" s="3"/>
      <c r="B681" s="3"/>
      <c r="C681" s="14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customHeight="1" ht="15.75">
      <c r="A682" s="3"/>
      <c r="B682" s="3"/>
      <c r="C682" s="14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customHeight="1" ht="15.75">
      <c r="A683" s="3"/>
      <c r="B683" s="3"/>
      <c r="C683" s="14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customHeight="1" ht="15.75">
      <c r="A684" s="3"/>
      <c r="B684" s="3"/>
      <c r="C684" s="14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customHeight="1" ht="15.75">
      <c r="A685" s="3"/>
      <c r="B685" s="3"/>
      <c r="C685" s="14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customHeight="1" ht="15.75">
      <c r="A686" s="3"/>
      <c r="B686" s="3"/>
      <c r="C686" s="14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customHeight="1" ht="15.75">
      <c r="A687" s="3"/>
      <c r="B687" s="3"/>
      <c r="C687" s="14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customHeight="1" ht="15.75">
      <c r="A688" s="3"/>
      <c r="B688" s="3"/>
      <c r="C688" s="14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customHeight="1" ht="15.75">
      <c r="A689" s="3"/>
      <c r="B689" s="3"/>
      <c r="C689" s="14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customHeight="1" ht="15.75">
      <c r="A690" s="3"/>
      <c r="B690" s="3"/>
      <c r="C690" s="14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customHeight="1" ht="15.75">
      <c r="A691" s="3"/>
      <c r="B691" s="3"/>
      <c r="C691" s="14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customHeight="1" ht="15.75">
      <c r="A692" s="3"/>
      <c r="B692" s="3"/>
      <c r="C692" s="14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customHeight="1" ht="15.75">
      <c r="A693" s="3"/>
      <c r="B693" s="3"/>
      <c r="C693" s="14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customHeight="1" ht="15.75">
      <c r="A694" s="3"/>
      <c r="B694" s="3"/>
      <c r="C694" s="14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customHeight="1" ht="15.75">
      <c r="A695" s="3"/>
      <c r="B695" s="3"/>
      <c r="C695" s="14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customHeight="1" ht="15.75">
      <c r="A696" s="3"/>
      <c r="B696" s="3"/>
      <c r="C696" s="14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customHeight="1" ht="15.75">
      <c r="A697" s="3"/>
      <c r="B697" s="3"/>
      <c r="C697" s="14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customHeight="1" ht="15.75">
      <c r="A698" s="3"/>
      <c r="B698" s="3"/>
      <c r="C698" s="14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customHeight="1" ht="15.75">
      <c r="A699" s="3"/>
      <c r="B699" s="3"/>
      <c r="C699" s="14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customHeight="1" ht="15.75">
      <c r="A700" s="3"/>
      <c r="B700" s="3"/>
      <c r="C700" s="14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customHeight="1" ht="15.75">
      <c r="A701" s="3"/>
      <c r="B701" s="3"/>
      <c r="C701" s="14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customHeight="1" ht="15.75">
      <c r="A702" s="3"/>
      <c r="B702" s="3"/>
      <c r="C702" s="14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customHeight="1" ht="15.75">
      <c r="A703" s="3"/>
      <c r="B703" s="3"/>
      <c r="C703" s="14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customHeight="1" ht="15.75">
      <c r="A704" s="3"/>
      <c r="B704" s="3"/>
      <c r="C704" s="14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customHeight="1" ht="15.75">
      <c r="A705" s="3"/>
      <c r="B705" s="3"/>
      <c r="C705" s="14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customHeight="1" ht="15.75">
      <c r="A706" s="3"/>
      <c r="B706" s="3"/>
      <c r="C706" s="14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customHeight="1" ht="15.75">
      <c r="A707" s="3"/>
      <c r="B707" s="3"/>
      <c r="C707" s="14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customHeight="1" ht="15.75">
      <c r="A708" s="3"/>
      <c r="B708" s="3"/>
      <c r="C708" s="14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customHeight="1" ht="15.75">
      <c r="A709" s="3"/>
      <c r="B709" s="3"/>
      <c r="C709" s="14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customHeight="1" ht="15.75">
      <c r="A710" s="3"/>
      <c r="B710" s="3"/>
      <c r="C710" s="14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customHeight="1" ht="15.75">
      <c r="A711" s="3"/>
      <c r="B711" s="3"/>
      <c r="C711" s="14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customHeight="1" ht="15.75">
      <c r="A712" s="3"/>
      <c r="B712" s="3"/>
      <c r="C712" s="14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customHeight="1" ht="15.75">
      <c r="A713" s="3"/>
      <c r="B713" s="3"/>
      <c r="C713" s="14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customHeight="1" ht="15.75">
      <c r="A714" s="3"/>
      <c r="B714" s="3"/>
      <c r="C714" s="14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customHeight="1" ht="15.75">
      <c r="A715" s="3"/>
      <c r="B715" s="3"/>
      <c r="C715" s="14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customHeight="1" ht="15.75">
      <c r="A716" s="3"/>
      <c r="B716" s="3"/>
      <c r="C716" s="14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customHeight="1" ht="15.75">
      <c r="A717" s="3"/>
      <c r="B717" s="3"/>
      <c r="C717" s="14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customHeight="1" ht="15.75">
      <c r="A718" s="3"/>
      <c r="B718" s="3"/>
      <c r="C718" s="14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customHeight="1" ht="15.75">
      <c r="A719" s="3"/>
      <c r="B719" s="3"/>
      <c r="C719" s="14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customHeight="1" ht="15.75">
      <c r="A720" s="3"/>
      <c r="B720" s="3"/>
      <c r="C720" s="14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customHeight="1" ht="15.75">
      <c r="A721" s="3"/>
      <c r="B721" s="3"/>
      <c r="C721" s="14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customHeight="1" ht="15.75">
      <c r="A722" s="3"/>
      <c r="B722" s="3"/>
      <c r="C722" s="14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customHeight="1" ht="15.75">
      <c r="A723" s="3"/>
      <c r="B723" s="3"/>
      <c r="C723" s="14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customHeight="1" ht="15.75">
      <c r="A724" s="3"/>
      <c r="B724" s="3"/>
      <c r="C724" s="14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customHeight="1" ht="15.75">
      <c r="A725" s="3"/>
      <c r="B725" s="3"/>
      <c r="C725" s="14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customHeight="1" ht="15.75">
      <c r="A726" s="3"/>
      <c r="B726" s="3"/>
      <c r="C726" s="14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customHeight="1" ht="15.75">
      <c r="A727" s="3"/>
      <c r="B727" s="3"/>
      <c r="C727" s="14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customHeight="1" ht="15.75">
      <c r="A728" s="3"/>
      <c r="B728" s="3"/>
      <c r="C728" s="14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customHeight="1" ht="15.75">
      <c r="A729" s="3"/>
      <c r="B729" s="3"/>
      <c r="C729" s="14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customHeight="1" ht="15.75">
      <c r="A730" s="3"/>
      <c r="B730" s="3"/>
      <c r="C730" s="14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customHeight="1" ht="15.75">
      <c r="A731" s="3"/>
      <c r="B731" s="3"/>
      <c r="C731" s="14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customHeight="1" ht="15.75">
      <c r="A732" s="3"/>
      <c r="B732" s="3"/>
      <c r="C732" s="14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customHeight="1" ht="15.75">
      <c r="A733" s="3"/>
      <c r="B733" s="3"/>
      <c r="C733" s="14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customHeight="1" ht="15.75">
      <c r="A734" s="3"/>
      <c r="B734" s="3"/>
      <c r="C734" s="14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customHeight="1" ht="15.75">
      <c r="A735" s="3"/>
      <c r="B735" s="3"/>
      <c r="C735" s="14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customHeight="1" ht="15.75">
      <c r="A736" s="3"/>
      <c r="B736" s="3"/>
      <c r="C736" s="14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customHeight="1" ht="15.75">
      <c r="A737" s="3"/>
      <c r="B737" s="3"/>
      <c r="C737" s="14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customHeight="1" ht="15.75">
      <c r="A738" s="3"/>
      <c r="B738" s="3"/>
      <c r="C738" s="14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customHeight="1" ht="15.75">
      <c r="A739" s="3"/>
      <c r="B739" s="3"/>
      <c r="C739" s="14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customHeight="1" ht="15.75">
      <c r="A740" s="3"/>
      <c r="B740" s="3"/>
      <c r="C740" s="14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customHeight="1" ht="15.75">
      <c r="A741" s="3"/>
      <c r="B741" s="3"/>
      <c r="C741" s="14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customHeight="1" ht="15.75">
      <c r="A742" s="3"/>
      <c r="B742" s="3"/>
      <c r="C742" s="14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customHeight="1" ht="15.75">
      <c r="A743" s="3"/>
      <c r="B743" s="3"/>
      <c r="C743" s="14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customHeight="1" ht="15.75">
      <c r="A744" s="3"/>
      <c r="B744" s="3"/>
      <c r="C744" s="14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customHeight="1" ht="15.75">
      <c r="A745" s="3"/>
      <c r="B745" s="3"/>
      <c r="C745" s="14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customHeight="1" ht="15.75">
      <c r="A746" s="3"/>
      <c r="B746" s="3"/>
      <c r="C746" s="14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customHeight="1" ht="15.75">
      <c r="A747" s="3"/>
      <c r="B747" s="3"/>
      <c r="C747" s="14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customHeight="1" ht="15.75">
      <c r="A748" s="3"/>
      <c r="B748" s="3"/>
      <c r="C748" s="14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customHeight="1" ht="15.75">
      <c r="A749" s="3"/>
      <c r="B749" s="3"/>
      <c r="C749" s="14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customHeight="1" ht="15.75">
      <c r="A750" s="3"/>
      <c r="B750" s="3"/>
      <c r="C750" s="14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customHeight="1" ht="15.75">
      <c r="A751" s="3"/>
      <c r="B751" s="3"/>
      <c r="C751" s="14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customHeight="1" ht="15.75">
      <c r="A752" s="3"/>
      <c r="B752" s="3"/>
      <c r="C752" s="14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customHeight="1" ht="15.75">
      <c r="A753" s="3"/>
      <c r="B753" s="3"/>
      <c r="C753" s="14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customHeight="1" ht="15.75">
      <c r="A754" s="3"/>
      <c r="B754" s="3"/>
      <c r="C754" s="14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customHeight="1" ht="15.75">
      <c r="A755" s="3"/>
      <c r="B755" s="3"/>
      <c r="C755" s="14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customHeight="1" ht="15.75">
      <c r="A756" s="3"/>
      <c r="B756" s="3"/>
      <c r="C756" s="14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customHeight="1" ht="15.75">
      <c r="A757" s="3"/>
      <c r="B757" s="3"/>
      <c r="C757" s="14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customHeight="1" ht="15.75">
      <c r="A758" s="3"/>
      <c r="B758" s="3"/>
      <c r="C758" s="14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customHeight="1" ht="15.75">
      <c r="A759" s="3"/>
      <c r="B759" s="3"/>
      <c r="C759" s="14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customHeight="1" ht="15.75">
      <c r="A760" s="3"/>
      <c r="B760" s="3"/>
      <c r="C760" s="14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customHeight="1" ht="15.75">
      <c r="A761" s="3"/>
      <c r="B761" s="3"/>
      <c r="C761" s="14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customHeight="1" ht="15.75">
      <c r="A762" s="3"/>
      <c r="B762" s="3"/>
      <c r="C762" s="14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customHeight="1" ht="15.75">
      <c r="A763" s="3"/>
      <c r="B763" s="3"/>
      <c r="C763" s="14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customHeight="1" ht="15.75">
      <c r="A764" s="3"/>
      <c r="B764" s="3"/>
      <c r="C764" s="14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customHeight="1" ht="15.75">
      <c r="A765" s="3"/>
      <c r="B765" s="3"/>
      <c r="C765" s="14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customHeight="1" ht="15.75">
      <c r="A766" s="3"/>
      <c r="B766" s="3"/>
      <c r="C766" s="14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customHeight="1" ht="15.75">
      <c r="A767" s="3"/>
      <c r="B767" s="3"/>
      <c r="C767" s="14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customHeight="1" ht="15.75">
      <c r="A768" s="3"/>
      <c r="B768" s="3"/>
      <c r="C768" s="14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customHeight="1" ht="15.75">
      <c r="A769" s="3"/>
      <c r="B769" s="3"/>
      <c r="C769" s="14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customHeight="1" ht="15.75">
      <c r="A770" s="3"/>
      <c r="B770" s="3"/>
      <c r="C770" s="14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customHeight="1" ht="15.75">
      <c r="A771" s="3"/>
      <c r="B771" s="3"/>
      <c r="C771" s="14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customHeight="1" ht="15.75">
      <c r="A772" s="3"/>
      <c r="B772" s="3"/>
      <c r="C772" s="14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customHeight="1" ht="15.75">
      <c r="A773" s="3"/>
      <c r="B773" s="3"/>
      <c r="C773" s="14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customHeight="1" ht="15.75">
      <c r="A774" s="3"/>
      <c r="B774" s="3"/>
      <c r="C774" s="14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customHeight="1" ht="15.75">
      <c r="A775" s="3"/>
      <c r="B775" s="3"/>
      <c r="C775" s="14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customHeight="1" ht="15.75">
      <c r="A776" s="3"/>
      <c r="B776" s="3"/>
      <c r="C776" s="14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customHeight="1" ht="15.75">
      <c r="A777" s="3"/>
      <c r="B777" s="3"/>
      <c r="C777" s="14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customHeight="1" ht="15.75">
      <c r="A778" s="3"/>
      <c r="B778" s="3"/>
      <c r="C778" s="14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customHeight="1" ht="15.75">
      <c r="A779" s="3"/>
      <c r="B779" s="3"/>
      <c r="C779" s="14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customHeight="1" ht="15.75">
      <c r="A780" s="3"/>
      <c r="B780" s="3"/>
      <c r="C780" s="14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customHeight="1" ht="15.75">
      <c r="A781" s="3"/>
      <c r="B781" s="3"/>
      <c r="C781" s="14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customHeight="1" ht="15.75">
      <c r="A782" s="3"/>
      <c r="B782" s="3"/>
      <c r="C782" s="14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customHeight="1" ht="15.75">
      <c r="A783" s="3"/>
      <c r="B783" s="3"/>
      <c r="C783" s="14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customHeight="1" ht="15.75">
      <c r="A784" s="3"/>
      <c r="B784" s="3"/>
      <c r="C784" s="14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customHeight="1" ht="15.75">
      <c r="A785" s="3"/>
      <c r="B785" s="3"/>
      <c r="C785" s="14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customHeight="1" ht="15.75">
      <c r="A786" s="3"/>
      <c r="B786" s="3"/>
      <c r="C786" s="14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customHeight="1" ht="15.75">
      <c r="A787" s="3"/>
      <c r="B787" s="3"/>
      <c r="C787" s="14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customHeight="1" ht="15.75">
      <c r="A788" s="3"/>
      <c r="B788" s="3"/>
      <c r="C788" s="14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customHeight="1" ht="15.75">
      <c r="A789" s="3"/>
      <c r="B789" s="3"/>
      <c r="C789" s="14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customHeight="1" ht="15.75">
      <c r="A790" s="3"/>
      <c r="B790" s="3"/>
      <c r="C790" s="14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customHeight="1" ht="15.75">
      <c r="A791" s="3"/>
      <c r="B791" s="3"/>
      <c r="C791" s="14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customHeight="1" ht="15.75">
      <c r="A792" s="3"/>
      <c r="B792" s="3"/>
      <c r="C792" s="14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customHeight="1" ht="15.75">
      <c r="A793" s="3"/>
      <c r="B793" s="3"/>
      <c r="C793" s="14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customHeight="1" ht="15.75">
      <c r="A794" s="3"/>
      <c r="B794" s="3"/>
      <c r="C794" s="14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customHeight="1" ht="15.75">
      <c r="A795" s="3"/>
      <c r="B795" s="3"/>
      <c r="C795" s="14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customHeight="1" ht="15.75">
      <c r="A796" s="3"/>
      <c r="B796" s="3"/>
      <c r="C796" s="14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customHeight="1" ht="15.75">
      <c r="A797" s="3"/>
      <c r="B797" s="3"/>
      <c r="C797" s="14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customHeight="1" ht="15.75">
      <c r="A798" s="3"/>
      <c r="B798" s="3"/>
      <c r="C798" s="14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customHeight="1" ht="15.75">
      <c r="A799" s="3"/>
      <c r="B799" s="3"/>
      <c r="C799" s="14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customHeight="1" ht="15.75">
      <c r="A800" s="3"/>
      <c r="B800" s="3"/>
      <c r="C800" s="14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customHeight="1" ht="15.75">
      <c r="A801" s="3"/>
      <c r="B801" s="3"/>
      <c r="C801" s="14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customHeight="1" ht="15.75">
      <c r="A802" s="3"/>
      <c r="B802" s="3"/>
      <c r="C802" s="14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customHeight="1" ht="15.75">
      <c r="A803" s="3"/>
      <c r="B803" s="3"/>
      <c r="C803" s="14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customHeight="1" ht="15.75">
      <c r="A804" s="3"/>
      <c r="B804" s="3"/>
      <c r="C804" s="14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customHeight="1" ht="15.75">
      <c r="A805" s="3"/>
      <c r="B805" s="3"/>
      <c r="C805" s="14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customHeight="1" ht="15.75">
      <c r="A806" s="3"/>
      <c r="B806" s="3"/>
      <c r="C806" s="14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customHeight="1" ht="15.75">
      <c r="A807" s="3"/>
      <c r="B807" s="3"/>
      <c r="C807" s="14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customHeight="1" ht="15.75">
      <c r="A808" s="3"/>
      <c r="B808" s="3"/>
      <c r="C808" s="14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customHeight="1" ht="15.75">
      <c r="A809" s="3"/>
      <c r="B809" s="3"/>
      <c r="C809" s="14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customHeight="1" ht="15.75">
      <c r="A810" s="3"/>
      <c r="B810" s="3"/>
      <c r="C810" s="14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customHeight="1" ht="15.75">
      <c r="A811" s="3"/>
      <c r="B811" s="3"/>
      <c r="C811" s="14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customHeight="1" ht="15.75">
      <c r="A812" s="3"/>
      <c r="B812" s="3"/>
      <c r="C812" s="14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customHeight="1" ht="15.75">
      <c r="A813" s="3"/>
      <c r="B813" s="3"/>
      <c r="C813" s="14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customHeight="1" ht="15.75">
      <c r="A814" s="3"/>
      <c r="B814" s="3"/>
      <c r="C814" s="14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customHeight="1" ht="15.75">
      <c r="A815" s="3"/>
      <c r="B815" s="3"/>
      <c r="C815" s="14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customHeight="1" ht="15.75">
      <c r="A816" s="3"/>
      <c r="B816" s="3"/>
      <c r="C816" s="14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customHeight="1" ht="15.75">
      <c r="A817" s="3"/>
      <c r="B817" s="3"/>
      <c r="C817" s="14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customHeight="1" ht="15.75">
      <c r="A818" s="3"/>
      <c r="B818" s="3"/>
      <c r="C818" s="14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customHeight="1" ht="15.75">
      <c r="A819" s="3"/>
      <c r="B819" s="3"/>
      <c r="C819" s="14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customHeight="1" ht="15.75">
      <c r="A820" s="3"/>
      <c r="B820" s="3"/>
      <c r="C820" s="14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customHeight="1" ht="15.75">
      <c r="A821" s="3"/>
      <c r="B821" s="3"/>
      <c r="C821" s="14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customHeight="1" ht="15.75">
      <c r="A822" s="3"/>
      <c r="B822" s="3"/>
      <c r="C822" s="14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customHeight="1" ht="15.75">
      <c r="A823" s="3"/>
      <c r="B823" s="3"/>
      <c r="C823" s="14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customHeight="1" ht="15.75">
      <c r="A824" s="3"/>
      <c r="B824" s="3"/>
      <c r="C824" s="14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customHeight="1" ht="15.75">
      <c r="A825" s="3"/>
      <c r="B825" s="3"/>
      <c r="C825" s="14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customHeight="1" ht="15.75">
      <c r="A826" s="3"/>
      <c r="B826" s="3"/>
      <c r="C826" s="14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customHeight="1" ht="15.75">
      <c r="A827" s="3"/>
      <c r="B827" s="3"/>
      <c r="C827" s="14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customHeight="1" ht="15.75">
      <c r="A828" s="3"/>
      <c r="B828" s="3"/>
      <c r="C828" s="14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customHeight="1" ht="15.75">
      <c r="A829" s="3"/>
      <c r="B829" s="3"/>
      <c r="C829" s="14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customHeight="1" ht="15.75">
      <c r="A830" s="3"/>
      <c r="B830" s="3"/>
      <c r="C830" s="14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customHeight="1" ht="15.75">
      <c r="A831" s="3"/>
      <c r="B831" s="3"/>
      <c r="C831" s="14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customHeight="1" ht="15.75">
      <c r="A832" s="3"/>
      <c r="B832" s="3"/>
      <c r="C832" s="14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customHeight="1" ht="15.75">
      <c r="A833" s="3"/>
      <c r="B833" s="3"/>
      <c r="C833" s="14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customHeight="1" ht="15.75">
      <c r="A834" s="3"/>
      <c r="B834" s="3"/>
      <c r="C834" s="14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customHeight="1" ht="15.75">
      <c r="A835" s="3"/>
      <c r="B835" s="3"/>
      <c r="C835" s="14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customHeight="1" ht="15.75">
      <c r="A836" s="3"/>
      <c r="B836" s="3"/>
      <c r="C836" s="14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customHeight="1" ht="15.75">
      <c r="A837" s="3"/>
      <c r="B837" s="3"/>
      <c r="C837" s="14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customHeight="1" ht="15.75">
      <c r="A838" s="3"/>
      <c r="B838" s="3"/>
      <c r="C838" s="14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customHeight="1" ht="15.75">
      <c r="A839" s="3"/>
      <c r="B839" s="3"/>
      <c r="C839" s="14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customHeight="1" ht="15.75">
      <c r="A840" s="3"/>
      <c r="B840" s="3"/>
      <c r="C840" s="14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customHeight="1" ht="15.75">
      <c r="A841" s="3"/>
      <c r="B841" s="3"/>
      <c r="C841" s="14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customHeight="1" ht="15.75">
      <c r="A842" s="3"/>
      <c r="B842" s="3"/>
      <c r="C842" s="14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customHeight="1" ht="15.75">
      <c r="A843" s="3"/>
      <c r="B843" s="3"/>
      <c r="C843" s="14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customHeight="1" ht="15.75">
      <c r="A844" s="3"/>
      <c r="B844" s="3"/>
      <c r="C844" s="14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customHeight="1" ht="15.75">
      <c r="A845" s="3"/>
      <c r="B845" s="3"/>
      <c r="C845" s="14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customHeight="1" ht="15.75">
      <c r="A846" s="3"/>
      <c r="B846" s="3"/>
      <c r="C846" s="14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customHeight="1" ht="15.75">
      <c r="A847" s="3"/>
      <c r="B847" s="3"/>
      <c r="C847" s="14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customHeight="1" ht="15.75">
      <c r="A848" s="3"/>
      <c r="B848" s="3"/>
      <c r="C848" s="14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customHeight="1" ht="15.75">
      <c r="A849" s="3"/>
      <c r="B849" s="3"/>
      <c r="C849" s="14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customHeight="1" ht="15.75">
      <c r="A850" s="3"/>
      <c r="B850" s="3"/>
      <c r="C850" s="14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customHeight="1" ht="15.75">
      <c r="A851" s="3"/>
      <c r="B851" s="3"/>
      <c r="C851" s="14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customHeight="1" ht="15.75">
      <c r="A852" s="3"/>
      <c r="B852" s="3"/>
      <c r="C852" s="14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customHeight="1" ht="15.75">
      <c r="A853" s="3"/>
      <c r="B853" s="3"/>
      <c r="C853" s="14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customHeight="1" ht="15.75">
      <c r="A854" s="3"/>
      <c r="B854" s="3"/>
      <c r="C854" s="14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customHeight="1" ht="15.75">
      <c r="A855" s="3"/>
      <c r="B855" s="3"/>
      <c r="C855" s="14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customHeight="1" ht="15.75">
      <c r="A856" s="3"/>
      <c r="B856" s="3"/>
      <c r="C856" s="14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customHeight="1" ht="15.75">
      <c r="A857" s="3"/>
      <c r="B857" s="3"/>
      <c r="C857" s="14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customHeight="1" ht="15.75">
      <c r="A858" s="3"/>
      <c r="B858" s="3"/>
      <c r="C858" s="14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customHeight="1" ht="15.75">
      <c r="A859" s="3"/>
      <c r="B859" s="3"/>
      <c r="C859" s="14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customHeight="1" ht="15.75">
      <c r="A860" s="3"/>
      <c r="B860" s="3"/>
      <c r="C860" s="14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customHeight="1" ht="15.75">
      <c r="A861" s="3"/>
      <c r="B861" s="3"/>
      <c r="C861" s="14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customHeight="1" ht="15.75">
      <c r="A862" s="3"/>
      <c r="B862" s="3"/>
      <c r="C862" s="14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customHeight="1" ht="15.75">
      <c r="A863" s="3"/>
      <c r="B863" s="3"/>
      <c r="C863" s="14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customHeight="1" ht="15.75">
      <c r="A864" s="3"/>
      <c r="B864" s="3"/>
      <c r="C864" s="14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customHeight="1" ht="15.75">
      <c r="A865" s="3"/>
      <c r="B865" s="3"/>
      <c r="C865" s="14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customHeight="1" ht="15.75">
      <c r="A866" s="3"/>
      <c r="B866" s="3"/>
      <c r="C866" s="14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customHeight="1" ht="15.75">
      <c r="A867" s="3"/>
      <c r="B867" s="3"/>
      <c r="C867" s="14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customHeight="1" ht="15.75">
      <c r="A868" s="3"/>
      <c r="B868" s="3"/>
      <c r="C868" s="14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customHeight="1" ht="15.75">
      <c r="A869" s="3"/>
      <c r="B869" s="3"/>
      <c r="C869" s="14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customHeight="1" ht="15.75">
      <c r="A870" s="3"/>
      <c r="B870" s="3"/>
      <c r="C870" s="14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customHeight="1" ht="15.75">
      <c r="A871" s="3"/>
      <c r="B871" s="3"/>
      <c r="C871" s="14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customHeight="1" ht="15.75">
      <c r="A872" s="3"/>
      <c r="B872" s="3"/>
      <c r="C872" s="14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customHeight="1" ht="15.75">
      <c r="A873" s="3"/>
      <c r="B873" s="3"/>
      <c r="C873" s="14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customHeight="1" ht="15.75">
      <c r="A874" s="3"/>
      <c r="B874" s="3"/>
      <c r="C874" s="14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customHeight="1" ht="15.75">
      <c r="A875" s="3"/>
      <c r="B875" s="3"/>
      <c r="C875" s="14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customHeight="1" ht="15.75">
      <c r="A876" s="3"/>
      <c r="B876" s="3"/>
      <c r="C876" s="14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customHeight="1" ht="15.75">
      <c r="A877" s="3"/>
      <c r="B877" s="3"/>
      <c r="C877" s="14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customHeight="1" ht="15.75">
      <c r="A878" s="3"/>
      <c r="B878" s="3"/>
      <c r="C878" s="14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customHeight="1" ht="15.75">
      <c r="A879" s="3"/>
      <c r="B879" s="3"/>
      <c r="C879" s="14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customHeight="1" ht="15.75">
      <c r="A880" s="3"/>
      <c r="B880" s="3"/>
      <c r="C880" s="14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customHeight="1" ht="15.75">
      <c r="A881" s="3"/>
      <c r="B881" s="3"/>
      <c r="C881" s="14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customHeight="1" ht="15.75">
      <c r="A882" s="3"/>
      <c r="B882" s="3"/>
      <c r="C882" s="14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customHeight="1" ht="15.75">
      <c r="A883" s="3"/>
      <c r="B883" s="3"/>
      <c r="C883" s="14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customHeight="1" ht="15.75">
      <c r="A884" s="3"/>
      <c r="B884" s="3"/>
      <c r="C884" s="14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customHeight="1" ht="15.75">
      <c r="A885" s="3"/>
      <c r="B885" s="3"/>
      <c r="C885" s="14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customHeight="1" ht="15.75">
      <c r="A886" s="3"/>
      <c r="B886" s="3"/>
      <c r="C886" s="14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customHeight="1" ht="15.75">
      <c r="A887" s="3"/>
      <c r="B887" s="3"/>
      <c r="C887" s="14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customHeight="1" ht="15.75">
      <c r="A888" s="3"/>
      <c r="B888" s="3"/>
      <c r="C888" s="14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customHeight="1" ht="15.75">
      <c r="A889" s="3"/>
      <c r="B889" s="3"/>
      <c r="C889" s="14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customHeight="1" ht="15.75">
      <c r="A890" s="3"/>
      <c r="B890" s="3"/>
      <c r="C890" s="14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customHeight="1" ht="15.75">
      <c r="A891" s="3"/>
      <c r="B891" s="3"/>
      <c r="C891" s="14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customHeight="1" ht="15.75">
      <c r="A892" s="3"/>
      <c r="B892" s="3"/>
      <c r="C892" s="14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customHeight="1" ht="15.75">
      <c r="A893" s="3"/>
      <c r="B893" s="3"/>
      <c r="C893" s="14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customHeight="1" ht="15.75">
      <c r="A894" s="3"/>
      <c r="B894" s="3"/>
      <c r="C894" s="14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customHeight="1" ht="15.75">
      <c r="A895" s="3"/>
      <c r="B895" s="3"/>
      <c r="C895" s="14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customHeight="1" ht="15.75">
      <c r="A896" s="3"/>
      <c r="B896" s="3"/>
      <c r="C896" s="14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customHeight="1" ht="15.75">
      <c r="A897" s="3"/>
      <c r="B897" s="3"/>
      <c r="C897" s="14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customHeight="1" ht="15.75">
      <c r="A898" s="3"/>
      <c r="B898" s="3"/>
      <c r="C898" s="14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customHeight="1" ht="15.75">
      <c r="A899" s="3"/>
      <c r="B899" s="3"/>
      <c r="C899" s="14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customHeight="1" ht="15.75">
      <c r="A900" s="3"/>
      <c r="B900" s="3"/>
      <c r="C900" s="14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customHeight="1" ht="15.75">
      <c r="A901" s="3"/>
      <c r="B901" s="3"/>
      <c r="C901" s="14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customHeight="1" ht="15.75">
      <c r="A902" s="3"/>
      <c r="B902" s="3"/>
      <c r="C902" s="14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customHeight="1" ht="15.75">
      <c r="A903" s="3"/>
      <c r="B903" s="3"/>
      <c r="C903" s="14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customHeight="1" ht="15.75">
      <c r="A904" s="3"/>
      <c r="B904" s="3"/>
      <c r="C904" s="14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customHeight="1" ht="15.75">
      <c r="A905" s="3"/>
      <c r="B905" s="3"/>
      <c r="C905" s="14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customHeight="1" ht="15.75">
      <c r="A906" s="3"/>
      <c r="B906" s="3"/>
      <c r="C906" s="14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customHeight="1" ht="15.75">
      <c r="A907" s="3"/>
      <c r="B907" s="3"/>
      <c r="C907" s="14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customHeight="1" ht="15.75">
      <c r="A908" s="3"/>
      <c r="B908" s="3"/>
      <c r="C908" s="14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customHeight="1" ht="15.75">
      <c r="A909" s="3"/>
      <c r="B909" s="3"/>
      <c r="C909" s="14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customHeight="1" ht="15.75">
      <c r="A910" s="3"/>
      <c r="B910" s="3"/>
      <c r="C910" s="14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customHeight="1" ht="15.75">
      <c r="A911" s="3"/>
      <c r="B911" s="3"/>
      <c r="C911" s="14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customHeight="1" ht="15.75">
      <c r="A912" s="3"/>
      <c r="B912" s="3"/>
      <c r="C912" s="14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customHeight="1" ht="15.75">
      <c r="A913" s="3"/>
      <c r="B913" s="3"/>
      <c r="C913" s="14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customHeight="1" ht="15.75">
      <c r="A914" s="3"/>
      <c r="B914" s="3"/>
      <c r="C914" s="14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customHeight="1" ht="15.75">
      <c r="A915" s="3"/>
      <c r="B915" s="3"/>
      <c r="C915" s="14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customHeight="1" ht="15.75">
      <c r="A916" s="3"/>
      <c r="B916" s="3"/>
      <c r="C916" s="149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customHeight="1" ht="15.75">
      <c r="A917" s="3"/>
      <c r="B917" s="3"/>
      <c r="C917" s="149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customHeight="1" ht="15.75">
      <c r="A918" s="3"/>
      <c r="B918" s="3"/>
      <c r="C918" s="149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customHeight="1" ht="15.75">
      <c r="A919" s="3"/>
      <c r="B919" s="3"/>
      <c r="C919" s="149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customHeight="1" ht="15.75">
      <c r="A920" s="3"/>
      <c r="B920" s="3"/>
      <c r="C920" s="149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customHeight="1" ht="15.75">
      <c r="A921" s="3"/>
      <c r="B921" s="3"/>
      <c r="C921" s="14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customHeight="1" ht="15.75">
      <c r="A922" s="3"/>
      <c r="B922" s="3"/>
      <c r="C922" s="14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customHeight="1" ht="15.75">
      <c r="A923" s="3"/>
      <c r="B923" s="3"/>
      <c r="C923" s="14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customHeight="1" ht="15.75">
      <c r="A924" s="3"/>
      <c r="B924" s="3"/>
      <c r="C924" s="14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customHeight="1" ht="15.75">
      <c r="A925" s="3"/>
      <c r="B925" s="3"/>
      <c r="C925" s="14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customHeight="1" ht="15.75">
      <c r="A926" s="3"/>
      <c r="B926" s="3"/>
      <c r="C926" s="14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customHeight="1" ht="15.75">
      <c r="A927" s="3"/>
      <c r="B927" s="3"/>
      <c r="C927" s="14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customHeight="1" ht="15.75">
      <c r="A928" s="3"/>
      <c r="B928" s="3"/>
      <c r="C928" s="14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customHeight="1" ht="15.75">
      <c r="A929" s="3"/>
      <c r="B929" s="3"/>
      <c r="C929" s="14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customHeight="1" ht="15.75">
      <c r="A930" s="3"/>
      <c r="B930" s="3"/>
      <c r="C930" s="14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customHeight="1" ht="15.75">
      <c r="A931" s="3"/>
      <c r="B931" s="3"/>
      <c r="C931" s="14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customHeight="1" ht="15.75">
      <c r="A932" s="3"/>
      <c r="B932" s="3"/>
      <c r="C932" s="14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customHeight="1" ht="15.75">
      <c r="A933" s="3"/>
      <c r="B933" s="3"/>
      <c r="C933" s="14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customHeight="1" ht="15.75">
      <c r="A934" s="3"/>
      <c r="B934" s="3"/>
      <c r="C934" s="14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customHeight="1" ht="15.75">
      <c r="A935" s="3"/>
      <c r="B935" s="3"/>
      <c r="C935" s="14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customHeight="1" ht="15.75">
      <c r="A936" s="3"/>
      <c r="B936" s="3"/>
      <c r="C936" s="14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customHeight="1" ht="15.75">
      <c r="A937" s="3"/>
      <c r="B937" s="3"/>
      <c r="C937" s="14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customHeight="1" ht="15.75">
      <c r="A938" s="3"/>
      <c r="B938" s="3"/>
      <c r="C938" s="14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customHeight="1" ht="15.75">
      <c r="A939" s="3"/>
      <c r="B939" s="3"/>
      <c r="C939" s="14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customHeight="1" ht="15.75">
      <c r="A940" s="3"/>
      <c r="B940" s="3"/>
      <c r="C940" s="14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customHeight="1" ht="15.75">
      <c r="A941" s="3"/>
      <c r="B941" s="3"/>
      <c r="C941" s="14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customHeight="1" ht="15.75">
      <c r="A942" s="3"/>
      <c r="B942" s="3"/>
      <c r="C942" s="14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customHeight="1" ht="15.75">
      <c r="A943" s="3"/>
      <c r="B943" s="3"/>
      <c r="C943" s="14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customHeight="1" ht="15.75">
      <c r="A944" s="3"/>
      <c r="B944" s="3"/>
      <c r="C944" s="14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customHeight="1" ht="15.75">
      <c r="A945" s="3"/>
      <c r="B945" s="3"/>
      <c r="C945" s="14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customHeight="1" ht="15.75">
      <c r="A946" s="3"/>
      <c r="B946" s="3"/>
      <c r="C946" s="14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customHeight="1" ht="15.75">
      <c r="A947" s="3"/>
      <c r="B947" s="3"/>
      <c r="C947" s="14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customHeight="1" ht="15.75">
      <c r="A948" s="3"/>
      <c r="B948" s="3"/>
      <c r="C948" s="14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customHeight="1" ht="15.75">
      <c r="A949" s="3"/>
      <c r="B949" s="3"/>
      <c r="C949" s="14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customHeight="1" ht="15.75">
      <c r="A950" s="3"/>
      <c r="B950" s="3"/>
      <c r="C950" s="14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customHeight="1" ht="15.75">
      <c r="A951" s="3"/>
      <c r="B951" s="3"/>
      <c r="C951" s="14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customHeight="1" ht="15.75">
      <c r="A952" s="3"/>
      <c r="B952" s="3"/>
      <c r="C952" s="14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customHeight="1" ht="15.75">
      <c r="A953" s="3"/>
      <c r="B953" s="3"/>
      <c r="C953" s="14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customHeight="1" ht="15.75">
      <c r="A954" s="3"/>
      <c r="B954" s="3"/>
      <c r="C954" s="14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customHeight="1" ht="15.75">
      <c r="A955" s="3"/>
      <c r="B955" s="3"/>
      <c r="C955" s="14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customHeight="1" ht="15.75">
      <c r="A956" s="3"/>
      <c r="B956" s="3"/>
      <c r="C956" s="14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customHeight="1" ht="15.75">
      <c r="A957" s="3"/>
      <c r="B957" s="3"/>
      <c r="C957" s="14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customHeight="1" ht="15.75">
      <c r="A958" s="3"/>
      <c r="B958" s="3"/>
      <c r="C958" s="14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customHeight="1" ht="15.75">
      <c r="A959" s="3"/>
      <c r="B959" s="3"/>
      <c r="C959" s="14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customHeight="1" ht="15.75">
      <c r="A960" s="3"/>
      <c r="B960" s="3"/>
      <c r="C960" s="14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customHeight="1" ht="15.75">
      <c r="A961" s="3"/>
      <c r="B961" s="3"/>
      <c r="C961" s="14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customHeight="1" ht="15.75">
      <c r="A962" s="3"/>
      <c r="B962" s="3"/>
      <c r="C962" s="14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customHeight="1" ht="15.75">
      <c r="A963" s="3"/>
      <c r="B963" s="3"/>
      <c r="C963" s="14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customHeight="1" ht="15.75">
      <c r="A964" s="3"/>
      <c r="B964" s="3"/>
      <c r="C964" s="14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customHeight="1" ht="15.75">
      <c r="A965" s="3"/>
      <c r="B965" s="3"/>
      <c r="C965" s="14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customHeight="1" ht="15.75">
      <c r="A966" s="3"/>
      <c r="B966" s="3"/>
      <c r="C966" s="14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customHeight="1" ht="15.75">
      <c r="A967" s="3"/>
      <c r="B967" s="3"/>
      <c r="C967" s="14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customHeight="1" ht="15.75">
      <c r="A968" s="3"/>
      <c r="B968" s="3"/>
      <c r="C968" s="14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customHeight="1" ht="15.75">
      <c r="A969" s="3"/>
      <c r="B969" s="3"/>
      <c r="C969" s="14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customHeight="1" ht="15.75">
      <c r="A970" s="3"/>
      <c r="B970" s="3"/>
      <c r="C970" s="14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customHeight="1" ht="15.75">
      <c r="A971" s="3"/>
      <c r="B971" s="3"/>
      <c r="C971" s="14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customHeight="1" ht="15.75">
      <c r="A972" s="3"/>
      <c r="B972" s="3"/>
      <c r="C972" s="14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customHeight="1" ht="15.75">
      <c r="A973" s="3"/>
      <c r="B973" s="3"/>
      <c r="C973" s="14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customHeight="1" ht="15.75">
      <c r="A974" s="3"/>
      <c r="B974" s="3"/>
      <c r="C974" s="14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customHeight="1" ht="15.75">
      <c r="A975" s="3"/>
      <c r="B975" s="3"/>
      <c r="C975" s="14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customHeight="1" ht="15.75">
      <c r="A976" s="3"/>
      <c r="B976" s="3"/>
      <c r="C976" s="14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customHeight="1" ht="15.75">
      <c r="A977" s="3"/>
      <c r="B977" s="3"/>
      <c r="C977" s="14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customHeight="1" ht="15.75">
      <c r="A978" s="3"/>
      <c r="B978" s="3"/>
      <c r="C978" s="14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customHeight="1" ht="15.75">
      <c r="A979" s="3"/>
      <c r="B979" s="3"/>
      <c r="C979" s="14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customHeight="1" ht="15.75">
      <c r="A980" s="3"/>
      <c r="B980" s="3"/>
      <c r="C980" s="14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customHeight="1" ht="15.75">
      <c r="A981" s="3"/>
      <c r="B981" s="3"/>
      <c r="C981" s="14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customHeight="1" ht="15.75">
      <c r="A982" s="3"/>
      <c r="B982" s="3"/>
      <c r="C982" s="14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customHeight="1" ht="15.75">
      <c r="A983" s="3"/>
      <c r="B983" s="3"/>
      <c r="C983" s="14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customHeight="1" ht="15.75">
      <c r="A984" s="3"/>
      <c r="B984" s="3"/>
      <c r="C984" s="14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customHeight="1" ht="15.75">
      <c r="A985" s="3"/>
      <c r="B985" s="3"/>
      <c r="C985" s="14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customHeight="1" ht="15.75">
      <c r="A986" s="3"/>
      <c r="B986" s="3"/>
      <c r="C986" s="14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customHeight="1" ht="15.75">
      <c r="A987" s="3"/>
      <c r="B987" s="3"/>
      <c r="C987" s="14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customHeight="1" ht="15.75">
      <c r="A988" s="3"/>
      <c r="B988" s="3"/>
      <c r="C988" s="14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customHeight="1" ht="15.75">
      <c r="A989" s="3"/>
      <c r="B989" s="3"/>
      <c r="C989" s="14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customHeight="1" ht="15.75">
      <c r="A990" s="3"/>
      <c r="B990" s="3"/>
      <c r="C990" s="14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customHeight="1" ht="15.75">
      <c r="A991" s="3"/>
      <c r="B991" s="3"/>
      <c r="C991" s="14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customHeight="1" ht="15.75">
      <c r="A992" s="3"/>
      <c r="B992" s="3"/>
      <c r="C992" s="14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>
    <mergeCell ref="E60:E61"/>
    <mergeCell ref="B46:C46"/>
    <mergeCell ref="B52:C52"/>
    <mergeCell ref="B58:C58"/>
    <mergeCell ref="D46:D47"/>
    <mergeCell ref="E46:E47"/>
    <mergeCell ref="D52:D53"/>
    <mergeCell ref="E52:E53"/>
    <mergeCell ref="D58:D59"/>
    <mergeCell ref="E58:E59"/>
    <mergeCell ref="D40:D41"/>
    <mergeCell ref="E40:E41"/>
    <mergeCell ref="B34:C34"/>
    <mergeCell ref="D34:D35"/>
    <mergeCell ref="E34:E35"/>
    <mergeCell ref="B40:C40"/>
    <mergeCell ref="B27:C27"/>
    <mergeCell ref="D27:D28"/>
    <mergeCell ref="E27:E28"/>
    <mergeCell ref="C29:C30"/>
    <mergeCell ref="E29:E30"/>
    <mergeCell ref="A1:I1"/>
    <mergeCell ref="D6:E6"/>
    <mergeCell ref="B14:C14"/>
    <mergeCell ref="D14:D15"/>
    <mergeCell ref="B16:B19"/>
    <mergeCell ref="E14:E15"/>
    <mergeCell ref="E16:E23"/>
    <mergeCell ref="B20:B23"/>
    <mergeCell ref="I20:J21"/>
    <mergeCell ref="I22:J22"/>
    <mergeCell ref="I23:J23"/>
  </mergeCells>
  <printOptions gridLines="false" gridLinesSet="true"/>
  <pageMargins left="0.7" right="0.7" top="0.75" bottom="0.75" header="0" footer="0"/>
  <pageSetup paperSize="1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0" workbookViewId="0" showGridLines="true" showRowColHeaders="1" topLeftCell="A31">
      <selection activeCell="E55" sqref="E55"/>
    </sheetView>
  </sheetViews>
  <sheetFormatPr customHeight="true" defaultRowHeight="15" defaultColWidth="14.42578125" outlineLevelRow="0" outlineLevelCol="0"/>
  <cols>
    <col min="1" max="1" width="9.5703125" customWidth="true" style="0"/>
    <col min="2" max="2" width="9.5703125" customWidth="true" style="0"/>
    <col min="3" max="3" width="10.5703125" customWidth="true" style="0"/>
    <col min="4" max="4" width="10.85546875" customWidth="true" style="0"/>
    <col min="5" max="5" width="10.5703125" customWidth="true" style="0"/>
    <col min="6" max="6" width="10.85546875" customWidth="true" style="0"/>
    <col min="7" max="7" width="12" customWidth="true" style="0"/>
    <col min="8" max="8" width="9.5703125" customWidth="true" style="0"/>
    <col min="9" max="9" width="12.5703125" customWidth="true" style="0"/>
    <col min="10" max="10" width="11.140625" customWidth="true" style="0"/>
    <col min="11" max="11" width="9.5703125" customWidth="true" style="0"/>
    <col min="12" max="12" width="9.5703125" customWidth="true" style="0"/>
    <col min="13" max="13" width="9.5703125" customWidth="true" style="0"/>
    <col min="14" max="14" width="9.5703125" customWidth="true" style="0"/>
    <col min="15" max="15" width="11.140625" customWidth="true" style="0"/>
    <col min="16" max="16" width="9.5703125" customWidth="true" style="0"/>
    <col min="17" max="17" width="9.5703125" customWidth="true" style="0"/>
    <col min="18" max="18" width="9.5703125" customWidth="true" style="0"/>
    <col min="19" max="19" width="9.5703125" customWidth="true" style="0"/>
    <col min="20" max="20" width="9.5703125" customWidth="true" style="0"/>
    <col min="21" max="21" width="9.5703125" customWidth="true" style="0"/>
    <col min="22" max="22" width="9.5703125" customWidth="true" style="0"/>
    <col min="23" max="23" width="9.5703125" customWidth="true" style="0"/>
    <col min="24" max="24" width="9.5703125" customWidth="true" style="0"/>
    <col min="25" max="25" width="9.5703125" customWidth="true" style="0"/>
    <col min="26" max="26" width="9.5703125" customWidth="true" style="0"/>
  </cols>
  <sheetData>
    <row r="1" spans="1:26" customHeight="1" ht="18">
      <c r="A1" s="377" t="s">
        <v>390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9"/>
      <c r="U1" s="2"/>
      <c r="V1" s="2"/>
      <c r="W1" s="2"/>
      <c r="X1" s="2"/>
      <c r="Y1" s="2"/>
      <c r="Z1" s="2"/>
    </row>
    <row r="2" spans="1:26" customHeight="1" ht="14.25">
      <c r="A2" s="380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2"/>
      <c r="U2" s="2"/>
      <c r="V2" s="2"/>
      <c r="W2" s="2"/>
      <c r="X2" s="2"/>
      <c r="Y2" s="2"/>
      <c r="Z2" s="2"/>
    </row>
    <row r="3" spans="1:26" customHeight="1" ht="14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customHeight="1" ht="14.25">
      <c r="A4" s="159" t="s">
        <v>165</v>
      </c>
      <c r="B4" s="160"/>
      <c r="C4" s="161" t="s">
        <v>279</v>
      </c>
      <c r="D4" s="383" t="s">
        <v>170</v>
      </c>
      <c r="E4" s="384"/>
      <c r="F4" s="385"/>
      <c r="G4" s="2"/>
      <c r="H4" s="2"/>
      <c r="I4" s="2"/>
      <c r="J4" s="2"/>
      <c r="K4" s="2"/>
      <c r="L4" s="2"/>
      <c r="M4" s="2"/>
      <c r="N4" s="2" t="s">
        <v>391</v>
      </c>
      <c r="O4" s="2" t="s">
        <v>392</v>
      </c>
      <c r="P4" s="386" t="s">
        <v>393</v>
      </c>
      <c r="Q4" s="307"/>
      <c r="R4" s="307"/>
      <c r="S4" s="307"/>
      <c r="T4" s="307"/>
      <c r="U4" s="2"/>
      <c r="V4" s="2"/>
      <c r="W4" s="2"/>
      <c r="X4" s="2"/>
      <c r="Y4" s="2"/>
      <c r="Z4" s="2"/>
    </row>
    <row r="5" spans="1:26" customHeight="1" ht="14.25">
      <c r="A5" s="162" t="s">
        <v>146</v>
      </c>
      <c r="B5" s="2"/>
      <c r="C5" s="163" t="s">
        <v>279</v>
      </c>
      <c r="D5" s="387" t="s">
        <v>171</v>
      </c>
      <c r="E5" s="318"/>
      <c r="F5" s="388"/>
      <c r="G5" s="2"/>
      <c r="H5" s="2"/>
      <c r="I5" s="2"/>
      <c r="J5" s="2"/>
      <c r="K5" s="2"/>
      <c r="L5" s="2"/>
      <c r="M5" s="2"/>
      <c r="N5" s="2" t="s">
        <v>394</v>
      </c>
      <c r="O5" s="2" t="s">
        <v>395</v>
      </c>
      <c r="P5" s="2"/>
      <c r="Q5" s="163"/>
      <c r="R5" s="389"/>
      <c r="S5" s="307"/>
      <c r="T5" s="307"/>
      <c r="U5" s="2"/>
      <c r="V5" s="2"/>
      <c r="W5" s="2"/>
      <c r="X5" s="2"/>
      <c r="Y5" s="2"/>
      <c r="Z5" s="2"/>
    </row>
    <row r="6" spans="1:26" customHeight="1" ht="14.25">
      <c r="A6" s="162" t="s">
        <v>396</v>
      </c>
      <c r="B6" s="2"/>
      <c r="C6" s="163" t="s">
        <v>279</v>
      </c>
      <c r="D6" s="387" t="s">
        <v>397</v>
      </c>
      <c r="E6" s="318"/>
      <c r="F6" s="388"/>
      <c r="G6" s="2"/>
      <c r="H6" s="2"/>
      <c r="I6" s="2"/>
      <c r="J6" s="2"/>
      <c r="K6" s="2"/>
      <c r="L6" s="2"/>
      <c r="M6" s="2"/>
      <c r="N6" s="2" t="s">
        <v>398</v>
      </c>
      <c r="O6" s="2" t="s">
        <v>399</v>
      </c>
      <c r="P6" s="2"/>
      <c r="Q6" s="163"/>
      <c r="R6" s="389"/>
      <c r="S6" s="307"/>
      <c r="T6" s="307"/>
      <c r="U6" s="2"/>
      <c r="V6" s="2"/>
      <c r="W6" s="2"/>
      <c r="X6" s="2"/>
      <c r="Y6" s="2"/>
      <c r="Z6" s="2"/>
    </row>
    <row r="7" spans="1:26" customHeight="1" ht="14.25">
      <c r="A7" s="165" t="s">
        <v>154</v>
      </c>
      <c r="B7" s="97"/>
      <c r="C7" s="166" t="s">
        <v>279</v>
      </c>
      <c r="D7" s="390">
        <f>'Serti Incu '!H5</f>
        <v>59120014</v>
      </c>
      <c r="E7" s="391"/>
      <c r="F7" s="392"/>
      <c r="G7" s="2"/>
      <c r="H7" s="2"/>
      <c r="I7" s="2"/>
      <c r="J7" s="2"/>
      <c r="K7" s="2"/>
      <c r="L7" s="2"/>
      <c r="M7" s="2"/>
      <c r="N7" s="2"/>
      <c r="O7" s="2"/>
      <c r="P7" s="2"/>
      <c r="Q7" s="163"/>
      <c r="R7" s="389"/>
      <c r="S7" s="307"/>
      <c r="T7" s="307"/>
      <c r="U7" s="2"/>
      <c r="V7" s="2"/>
      <c r="W7" s="2"/>
      <c r="X7" s="2"/>
      <c r="Y7" s="2"/>
      <c r="Z7" s="2"/>
    </row>
    <row r="8" spans="1:26" customHeight="1" ht="14.25">
      <c r="A8" s="2"/>
      <c r="B8" s="2"/>
      <c r="C8" s="2"/>
      <c r="D8" s="1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67"/>
      <c r="Q8" s="2"/>
      <c r="R8" s="117"/>
      <c r="S8" s="2"/>
      <c r="T8" s="2"/>
      <c r="U8" s="2"/>
      <c r="V8" s="2"/>
      <c r="W8" s="2"/>
      <c r="X8" s="2"/>
      <c r="Y8" s="2"/>
      <c r="Z8" s="2"/>
    </row>
    <row r="9" spans="1:26" customHeight="1" ht="15">
      <c r="A9" s="393" t="s">
        <v>400</v>
      </c>
      <c r="B9" s="307"/>
      <c r="C9" s="307"/>
      <c r="D9" s="307"/>
      <c r="E9" s="307"/>
      <c r="F9" s="307"/>
      <c r="G9" s="2"/>
      <c r="H9" s="393" t="s">
        <v>401</v>
      </c>
      <c r="I9" s="307"/>
      <c r="J9" s="307"/>
      <c r="K9" s="307"/>
      <c r="L9" s="307"/>
      <c r="M9" s="307"/>
      <c r="N9" s="2"/>
      <c r="O9" s="2"/>
      <c r="P9" s="167"/>
      <c r="Q9" s="2"/>
      <c r="R9" s="117"/>
      <c r="S9" s="2"/>
      <c r="T9" s="2"/>
      <c r="U9" s="2"/>
      <c r="V9" s="2"/>
      <c r="W9" s="2"/>
      <c r="X9" s="2"/>
      <c r="Y9" s="2"/>
      <c r="Z9" s="2"/>
    </row>
    <row r="10" spans="1:26" customHeight="1" ht="15.75">
      <c r="A10" s="394"/>
      <c r="B10" s="394"/>
      <c r="C10" s="394"/>
      <c r="D10" s="394"/>
      <c r="E10" s="394"/>
      <c r="F10" s="394"/>
      <c r="G10" s="2"/>
      <c r="H10" s="394"/>
      <c r="I10" s="394"/>
      <c r="J10" s="394"/>
      <c r="K10" s="394"/>
      <c r="L10" s="394"/>
      <c r="M10" s="394"/>
      <c r="N10" s="2"/>
      <c r="O10" s="393" t="s">
        <v>402</v>
      </c>
      <c r="P10" s="307"/>
      <c r="Q10" s="307"/>
      <c r="R10" s="307"/>
      <c r="S10" s="307"/>
      <c r="T10" s="307"/>
      <c r="U10" s="2"/>
      <c r="V10" s="2"/>
      <c r="W10" s="2"/>
      <c r="X10" s="2"/>
      <c r="Y10" s="2"/>
      <c r="Z10" s="2"/>
    </row>
    <row r="11" spans="1:26" customHeight="1" ht="15.75">
      <c r="A11" s="168" t="s">
        <v>403</v>
      </c>
      <c r="B11" s="169"/>
      <c r="C11" s="169"/>
      <c r="D11" s="169"/>
      <c r="E11" s="169"/>
      <c r="F11" s="170"/>
      <c r="G11" s="2"/>
      <c r="H11" s="168" t="s">
        <v>403</v>
      </c>
      <c r="I11" s="169"/>
      <c r="J11" s="169"/>
      <c r="K11" s="169"/>
      <c r="L11" s="169"/>
      <c r="M11" s="170"/>
      <c r="N11" s="2"/>
      <c r="O11" s="394"/>
      <c r="P11" s="394"/>
      <c r="Q11" s="394"/>
      <c r="R11" s="394"/>
      <c r="S11" s="394"/>
      <c r="T11" s="394"/>
      <c r="U11" s="2"/>
      <c r="V11" s="2"/>
      <c r="W11" s="2"/>
      <c r="X11" s="2"/>
      <c r="Y11" s="2"/>
      <c r="Z11" s="2"/>
    </row>
    <row r="12" spans="1:26" customHeight="1" ht="32.25">
      <c r="A12" s="171" t="s">
        <v>61</v>
      </c>
      <c r="B12" s="373" t="s">
        <v>404</v>
      </c>
      <c r="C12" s="302"/>
      <c r="D12" s="373" t="s">
        <v>227</v>
      </c>
      <c r="E12" s="302"/>
      <c r="F12" s="172" t="s">
        <v>405</v>
      </c>
      <c r="G12" s="116"/>
      <c r="H12" s="171" t="s">
        <v>61</v>
      </c>
      <c r="I12" s="373" t="s">
        <v>404</v>
      </c>
      <c r="J12" s="302"/>
      <c r="K12" s="373" t="s">
        <v>227</v>
      </c>
      <c r="L12" s="302"/>
      <c r="M12" s="172" t="s">
        <v>405</v>
      </c>
      <c r="N12" s="116"/>
      <c r="O12" s="168" t="s">
        <v>406</v>
      </c>
      <c r="P12" s="169"/>
      <c r="Q12" s="169"/>
      <c r="R12" s="169"/>
      <c r="S12" s="169"/>
      <c r="T12" s="170"/>
      <c r="U12" s="116"/>
      <c r="V12" s="116"/>
      <c r="W12" s="116"/>
      <c r="X12" s="116"/>
      <c r="Y12" s="116"/>
      <c r="Z12" s="116"/>
    </row>
    <row r="13" spans="1:26" customHeight="1" ht="14.25">
      <c r="A13" s="173">
        <v>1</v>
      </c>
      <c r="B13" s="174">
        <f>'Serti Incu '!G18</f>
        <v>30</v>
      </c>
      <c r="C13" s="175" t="s">
        <v>407</v>
      </c>
      <c r="D13" s="176">
        <f>'Serti Incu '!I18</f>
        <v>-0.27</v>
      </c>
      <c r="E13" s="175" t="str">
        <f>C13</f>
        <v>⁰ C</v>
      </c>
      <c r="F13" s="374">
        <f>'Serti Incu '!O15</f>
        <v>0.47</v>
      </c>
      <c r="G13" s="2"/>
      <c r="H13" s="173">
        <v>1</v>
      </c>
      <c r="I13" s="174">
        <f>'Serti Incu '!G19</f>
        <v>35</v>
      </c>
      <c r="J13" s="175" t="s">
        <v>407</v>
      </c>
      <c r="K13" s="178">
        <f>'Serti Incu '!I19</f>
        <v>-0.2</v>
      </c>
      <c r="L13" s="175" t="str">
        <f>J13</f>
        <v>⁰ C</v>
      </c>
      <c r="M13" s="374">
        <f>F13</f>
        <v>0.47</v>
      </c>
      <c r="N13" s="2"/>
      <c r="O13" s="171" t="s">
        <v>61</v>
      </c>
      <c r="P13" s="373" t="s">
        <v>404</v>
      </c>
      <c r="Q13" s="302"/>
      <c r="R13" s="373" t="s">
        <v>227</v>
      </c>
      <c r="S13" s="302"/>
      <c r="T13" s="172" t="s">
        <v>405</v>
      </c>
      <c r="U13" s="2"/>
      <c r="V13" s="2"/>
      <c r="W13" s="2"/>
      <c r="X13" s="2"/>
      <c r="Y13" s="2"/>
      <c r="Z13" s="2"/>
    </row>
    <row r="14" spans="1:26" customHeight="1" ht="14.25">
      <c r="A14" s="173">
        <v>2</v>
      </c>
      <c r="B14" s="174">
        <f>'Olah Data'!D38</f>
        <v>31.984</v>
      </c>
      <c r="C14" s="175" t="str">
        <f>$C$13</f>
        <v>⁰ C</v>
      </c>
      <c r="D14" s="179">
        <f>D13+(B14-B13)/(B15-B13)*(D15-D13)</f>
        <v>-0.242224</v>
      </c>
      <c r="E14" s="175" t="str">
        <f>$C$13</f>
        <v>⁰ C</v>
      </c>
      <c r="F14" s="375"/>
      <c r="G14" s="2"/>
      <c r="H14" s="173">
        <v>2</v>
      </c>
      <c r="I14" s="174">
        <f>'Olah Data'!D43</f>
        <v>9.6</v>
      </c>
      <c r="J14" s="175" t="str">
        <f>$C$13</f>
        <v>⁰ C</v>
      </c>
      <c r="K14" s="167">
        <f>K13+(I14-I13)/(I15-I13)*(K15-K13)</f>
        <v>-0.835</v>
      </c>
      <c r="L14" s="175" t="str">
        <f>$C$13</f>
        <v>⁰ C</v>
      </c>
      <c r="M14" s="375"/>
      <c r="N14" s="2"/>
      <c r="O14" s="173">
        <v>1</v>
      </c>
      <c r="P14" s="180">
        <f>'[1]Incu II'!G16</f>
        <v>0</v>
      </c>
      <c r="Q14" s="181" t="s">
        <v>407</v>
      </c>
      <c r="R14" s="176" t="e">
        <f>VLOOKUP($D$7&amp;" / "&amp;P14,'[1]Incu II'!$H$15:$M$24,6,0)</f>
        <v>#N/A</v>
      </c>
      <c r="S14" s="181" t="str">
        <f>Q14</f>
        <v>⁰ C</v>
      </c>
      <c r="T14" s="374">
        <f>M38</f>
        <v>0.47</v>
      </c>
      <c r="U14" s="2"/>
      <c r="V14" s="2"/>
      <c r="W14" s="2"/>
      <c r="X14" s="2"/>
      <c r="Y14" s="2"/>
      <c r="Z14" s="2"/>
    </row>
    <row r="15" spans="1:26" customHeight="1" ht="14.25">
      <c r="A15" s="173">
        <v>3</v>
      </c>
      <c r="B15" s="174">
        <f>'Serti Incu '!G19</f>
        <v>35</v>
      </c>
      <c r="C15" s="175" t="str">
        <f>$C$13</f>
        <v>⁰ C</v>
      </c>
      <c r="D15" s="176">
        <f>'Serti Incu '!I19</f>
        <v>-0.2</v>
      </c>
      <c r="E15" s="175" t="str">
        <f>$C$13</f>
        <v>⁰ C</v>
      </c>
      <c r="F15" s="376"/>
      <c r="G15" s="2"/>
      <c r="H15" s="173">
        <v>3</v>
      </c>
      <c r="I15" s="174">
        <f>'Serti Incu '!G20</f>
        <v>37</v>
      </c>
      <c r="J15" s="175" t="str">
        <f>$C$13</f>
        <v>⁰ C</v>
      </c>
      <c r="K15" s="178">
        <f>'Serti Incu '!I20</f>
        <v>-0.15</v>
      </c>
      <c r="L15" s="175" t="str">
        <f>$C$13</f>
        <v>⁰ C</v>
      </c>
      <c r="M15" s="376"/>
      <c r="N15" s="2"/>
      <c r="O15" s="173">
        <v>2</v>
      </c>
      <c r="P15" s="180"/>
      <c r="Q15" s="181" t="str">
        <f>$C$20</f>
        <v>⁰ C</v>
      </c>
      <c r="R15" s="182" t="e">
        <f>R14+(P15-P14)/(P16-P14)*(R16-R14)</f>
        <v>#N/A</v>
      </c>
      <c r="S15" s="181" t="str">
        <f>$C$13</f>
        <v>⁰ C</v>
      </c>
      <c r="T15" s="375"/>
      <c r="U15" s="2"/>
      <c r="V15" s="2"/>
      <c r="W15" s="2"/>
      <c r="X15" s="2"/>
      <c r="Y15" s="2"/>
      <c r="Z15" s="2"/>
    </row>
    <row r="16" spans="1:26" customHeight="1" ht="14.25">
      <c r="A16" s="183"/>
      <c r="B16" s="184"/>
      <c r="C16" s="2"/>
      <c r="D16" s="2"/>
      <c r="E16" s="185"/>
      <c r="F16" s="186"/>
      <c r="G16" s="2"/>
      <c r="H16" s="183"/>
      <c r="I16" s="184"/>
      <c r="J16" s="2"/>
      <c r="K16" s="2"/>
      <c r="L16" s="185"/>
      <c r="M16" s="186"/>
      <c r="N16" s="2"/>
      <c r="O16" s="187">
        <v>3</v>
      </c>
      <c r="P16" s="188">
        <f>'[1]Incu II'!G17</f>
        <v>0</v>
      </c>
      <c r="Q16" s="189" t="str">
        <f>$C$13</f>
        <v>⁰ C</v>
      </c>
      <c r="R16" s="176" t="e">
        <f>VLOOKUP($D$7&amp;" / "&amp;P16,'[1]Incu II'!$H$15:$M$24,6,0)</f>
        <v>#N/A</v>
      </c>
      <c r="S16" s="189" t="str">
        <f>$C$13</f>
        <v>⁰ C</v>
      </c>
      <c r="T16" s="396"/>
      <c r="U16" s="2"/>
      <c r="V16" s="2"/>
      <c r="W16" s="2"/>
      <c r="X16" s="2"/>
      <c r="Y16" s="2"/>
      <c r="Z16" s="2"/>
    </row>
    <row r="17" spans="1:26" customHeight="1" ht="14.25">
      <c r="A17" s="183"/>
      <c r="B17" s="2"/>
      <c r="C17" s="2"/>
      <c r="D17" s="2"/>
      <c r="E17" s="2"/>
      <c r="F17" s="186"/>
      <c r="G17" s="2"/>
      <c r="H17" s="183"/>
      <c r="I17" s="2"/>
      <c r="J17" s="2"/>
      <c r="K17" s="2"/>
      <c r="L17" s="2"/>
      <c r="M17" s="186"/>
      <c r="N17" s="2"/>
      <c r="O17" s="393" t="s">
        <v>408</v>
      </c>
      <c r="P17" s="307"/>
      <c r="Q17" s="307"/>
      <c r="R17" s="307"/>
      <c r="S17" s="307"/>
      <c r="T17" s="307"/>
      <c r="U17" s="2"/>
      <c r="V17" s="2"/>
      <c r="W17" s="2"/>
      <c r="X17" s="2"/>
      <c r="Y17" s="2"/>
      <c r="Z17" s="2"/>
    </row>
    <row r="18" spans="1:26" customHeight="1" ht="14.25">
      <c r="A18" s="183" t="s">
        <v>409</v>
      </c>
      <c r="B18" s="2"/>
      <c r="C18" s="2"/>
      <c r="D18" s="2"/>
      <c r="E18" s="2"/>
      <c r="F18" s="186"/>
      <c r="G18" s="2"/>
      <c r="H18" s="183" t="s">
        <v>409</v>
      </c>
      <c r="I18" s="2"/>
      <c r="J18" s="2"/>
      <c r="K18" s="2"/>
      <c r="L18" s="2"/>
      <c r="M18" s="186"/>
      <c r="N18" s="2"/>
      <c r="O18" s="394"/>
      <c r="P18" s="394"/>
      <c r="Q18" s="394"/>
      <c r="R18" s="394"/>
      <c r="S18" s="394"/>
      <c r="T18" s="394"/>
      <c r="U18" s="2"/>
      <c r="V18" s="2"/>
      <c r="W18" s="2"/>
      <c r="X18" s="2"/>
      <c r="Y18" s="2"/>
      <c r="Z18" s="2"/>
    </row>
    <row r="19" spans="1:26" customHeight="1" ht="32.25">
      <c r="A19" s="171" t="s">
        <v>61</v>
      </c>
      <c r="B19" s="372" t="s">
        <v>404</v>
      </c>
      <c r="C19" s="302"/>
      <c r="D19" s="373" t="s">
        <v>227</v>
      </c>
      <c r="E19" s="302"/>
      <c r="F19" s="172" t="s">
        <v>405</v>
      </c>
      <c r="G19" s="116"/>
      <c r="H19" s="171" t="s">
        <v>61</v>
      </c>
      <c r="I19" s="373" t="s">
        <v>404</v>
      </c>
      <c r="J19" s="302"/>
      <c r="K19" s="373" t="s">
        <v>227</v>
      </c>
      <c r="L19" s="302"/>
      <c r="M19" s="172" t="s">
        <v>405</v>
      </c>
      <c r="N19" s="116"/>
      <c r="O19" s="168" t="s">
        <v>406</v>
      </c>
      <c r="P19" s="169"/>
      <c r="Q19" s="169"/>
      <c r="R19" s="169"/>
      <c r="S19" s="169"/>
      <c r="T19" s="170"/>
      <c r="U19" s="116"/>
      <c r="V19" s="116"/>
      <c r="W19" s="116"/>
      <c r="X19" s="116"/>
      <c r="Y19" s="116"/>
      <c r="Z19" s="116"/>
    </row>
    <row r="20" spans="1:26" customHeight="1" ht="14.25">
      <c r="A20" s="173">
        <v>1</v>
      </c>
      <c r="B20" s="190">
        <f>B13</f>
        <v>30</v>
      </c>
      <c r="C20" s="181" t="s">
        <v>407</v>
      </c>
      <c r="D20" s="176">
        <f>'Serti Incu '!J18</f>
        <v>-0.2</v>
      </c>
      <c r="E20" s="181" t="str">
        <f>C20</f>
        <v>⁰ C</v>
      </c>
      <c r="F20" s="374">
        <f>'Serti Incu '!P15</f>
        <v>0.47</v>
      </c>
      <c r="G20" s="2"/>
      <c r="H20" s="173">
        <v>1</v>
      </c>
      <c r="I20" s="190">
        <f>I13</f>
        <v>35</v>
      </c>
      <c r="J20" s="181" t="s">
        <v>407</v>
      </c>
      <c r="K20" s="176">
        <f>'Serti Incu '!J19</f>
        <v>-0.17</v>
      </c>
      <c r="L20" s="181" t="str">
        <f>J20</f>
        <v>⁰ C</v>
      </c>
      <c r="M20" s="374">
        <f>F20</f>
        <v>0.47</v>
      </c>
      <c r="N20" s="2"/>
      <c r="O20" s="171" t="s">
        <v>61</v>
      </c>
      <c r="P20" s="373" t="s">
        <v>404</v>
      </c>
      <c r="Q20" s="302"/>
      <c r="R20" s="373" t="s">
        <v>227</v>
      </c>
      <c r="S20" s="302"/>
      <c r="T20" s="172" t="s">
        <v>405</v>
      </c>
      <c r="U20" s="2"/>
      <c r="V20" s="2"/>
      <c r="W20" s="2"/>
      <c r="X20" s="2"/>
      <c r="Y20" s="2"/>
      <c r="Z20" s="2"/>
    </row>
    <row r="21" spans="1:26" customHeight="1" ht="14.25">
      <c r="A21" s="173">
        <v>2</v>
      </c>
      <c r="B21" s="190">
        <f>'Olah Data'!D39</f>
        <v>31.982</v>
      </c>
      <c r="C21" s="175" t="str">
        <f>$C$13</f>
        <v>⁰ C</v>
      </c>
      <c r="D21" s="167">
        <f>D20+(B21-B20)/(B22-B20)*(D22-D20)</f>
        <v>-0.188108</v>
      </c>
      <c r="E21" s="181" t="str">
        <f>$C$20</f>
        <v>⁰ C</v>
      </c>
      <c r="F21" s="375"/>
      <c r="G21" s="2"/>
      <c r="H21" s="173">
        <v>2</v>
      </c>
      <c r="I21" s="190">
        <f>'Olah Data'!D44</f>
        <v>13.2</v>
      </c>
      <c r="J21" s="175" t="str">
        <f>$C$13</f>
        <v>⁰ C</v>
      </c>
      <c r="K21" s="179">
        <f>K20+(I21-I20)/(I22-I20)*(K22-K20)</f>
        <v>-0.388</v>
      </c>
      <c r="L21" s="181" t="str">
        <f>$C$20</f>
        <v>⁰ C</v>
      </c>
      <c r="M21" s="375"/>
      <c r="N21" s="2"/>
      <c r="O21" s="173">
        <v>1</v>
      </c>
      <c r="P21" s="191">
        <f>'[1]Incu II'!G17</f>
        <v>0</v>
      </c>
      <c r="Q21" s="177" t="s">
        <v>407</v>
      </c>
      <c r="R21" s="176" t="e">
        <f>VLOOKUP($D$7&amp;" / "&amp;P21,'[1]Incu II'!$H$15:$M$24,6,0)</f>
        <v>#N/A</v>
      </c>
      <c r="S21" s="192" t="str">
        <f>Q21</f>
        <v>⁰ C</v>
      </c>
      <c r="T21" s="374">
        <f>'[1]Incu II'!S15</f>
        <v>0</v>
      </c>
      <c r="U21" s="2"/>
      <c r="V21" s="2"/>
      <c r="W21" s="2"/>
      <c r="X21" s="2"/>
      <c r="Y21" s="2"/>
      <c r="Z21" s="2"/>
    </row>
    <row r="22" spans="1:26" customHeight="1" ht="14.25">
      <c r="A22" s="173">
        <v>3</v>
      </c>
      <c r="B22" s="174">
        <f>B15</f>
        <v>35</v>
      </c>
      <c r="C22" s="175" t="str">
        <f>$C$13</f>
        <v>⁰ C</v>
      </c>
      <c r="D22" s="176">
        <f>'Serti Incu '!J19</f>
        <v>-0.17</v>
      </c>
      <c r="E22" s="181" t="str">
        <f>$C$20</f>
        <v>⁰ C</v>
      </c>
      <c r="F22" s="376"/>
      <c r="G22" s="2"/>
      <c r="H22" s="173">
        <v>3</v>
      </c>
      <c r="I22" s="174">
        <f>I15</f>
        <v>37</v>
      </c>
      <c r="J22" s="175" t="str">
        <f>$C$13</f>
        <v>⁰ C</v>
      </c>
      <c r="K22" s="176">
        <f>'Serti Incu '!J20</f>
        <v>-0.15</v>
      </c>
      <c r="L22" s="181" t="str">
        <f>$C$20</f>
        <v>⁰ C</v>
      </c>
      <c r="M22" s="376"/>
      <c r="N22" s="2"/>
      <c r="O22" s="173">
        <v>2</v>
      </c>
      <c r="P22" s="191"/>
      <c r="Q22" s="175" t="str">
        <f>$C$20</f>
        <v>⁰ C</v>
      </c>
      <c r="R22" s="193" t="e">
        <f>R21+(P22-P21)/(P23-P21)*(R23-R21)</f>
        <v>#N/A</v>
      </c>
      <c r="S22" s="175" t="str">
        <f>$C$13</f>
        <v>⁰ C</v>
      </c>
      <c r="T22" s="375"/>
      <c r="U22" s="2"/>
      <c r="V22" s="2"/>
      <c r="W22" s="2"/>
      <c r="X22" s="2"/>
      <c r="Y22" s="2"/>
      <c r="Z22" s="2"/>
    </row>
    <row r="23" spans="1:26" customHeight="1" ht="14.25">
      <c r="A23" s="183"/>
      <c r="B23" s="184"/>
      <c r="C23" s="2"/>
      <c r="D23" s="2"/>
      <c r="E23" s="185"/>
      <c r="F23" s="186"/>
      <c r="G23" s="2"/>
      <c r="H23" s="183"/>
      <c r="I23" s="184"/>
      <c r="J23" s="2"/>
      <c r="K23" s="2"/>
      <c r="L23" s="185"/>
      <c r="M23" s="186"/>
      <c r="N23" s="2"/>
      <c r="O23" s="187">
        <v>3</v>
      </c>
      <c r="P23" s="194">
        <f>'[1]Incu II'!G21</f>
        <v>0</v>
      </c>
      <c r="Q23" s="195" t="str">
        <f>$C$13</f>
        <v>⁰ C</v>
      </c>
      <c r="R23" s="176" t="e">
        <f>VLOOKUP($D$7&amp;" / "&amp;P23,'[1]Incu II'!$H$15:$M$24,6,0)</f>
        <v>#N/A</v>
      </c>
      <c r="S23" s="195" t="str">
        <f>$C$13</f>
        <v>⁰ C</v>
      </c>
      <c r="T23" s="396"/>
      <c r="U23" s="2"/>
      <c r="V23" s="2"/>
      <c r="W23" s="2"/>
      <c r="X23" s="2"/>
      <c r="Y23" s="2"/>
      <c r="Z23" s="2"/>
    </row>
    <row r="24" spans="1:26" customHeight="1" ht="14.25">
      <c r="A24" s="183" t="s">
        <v>410</v>
      </c>
      <c r="B24" s="2"/>
      <c r="C24" s="2"/>
      <c r="D24" s="2"/>
      <c r="E24" s="2"/>
      <c r="F24" s="186"/>
      <c r="G24" s="2"/>
      <c r="H24" s="183" t="s">
        <v>410</v>
      </c>
      <c r="I24" s="2"/>
      <c r="J24" s="2"/>
      <c r="K24" s="2"/>
      <c r="L24" s="2"/>
      <c r="M24" s="186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customHeight="1" ht="15">
      <c r="A25" s="171" t="s">
        <v>61</v>
      </c>
      <c r="B25" s="372" t="s">
        <v>404</v>
      </c>
      <c r="C25" s="302"/>
      <c r="D25" s="373" t="s">
        <v>227</v>
      </c>
      <c r="E25" s="302"/>
      <c r="F25" s="172" t="s">
        <v>405</v>
      </c>
      <c r="G25" s="2"/>
      <c r="H25" s="171" t="s">
        <v>61</v>
      </c>
      <c r="I25" s="373" t="s">
        <v>404</v>
      </c>
      <c r="J25" s="302"/>
      <c r="K25" s="373" t="s">
        <v>227</v>
      </c>
      <c r="L25" s="302"/>
      <c r="M25" s="172" t="s">
        <v>405</v>
      </c>
      <c r="N25" s="2"/>
      <c r="O25" s="393" t="s">
        <v>402</v>
      </c>
      <c r="P25" s="307"/>
      <c r="Q25" s="307"/>
      <c r="R25" s="307"/>
      <c r="S25" s="307"/>
      <c r="T25" s="307"/>
      <c r="U25" s="2"/>
      <c r="V25" s="2"/>
      <c r="W25" s="2"/>
      <c r="X25" s="2"/>
      <c r="Y25" s="2"/>
      <c r="Z25" s="2"/>
    </row>
    <row r="26" spans="1:26" customHeight="1" ht="14.25">
      <c r="A26" s="173">
        <v>1</v>
      </c>
      <c r="B26" s="174">
        <f>B13</f>
        <v>30</v>
      </c>
      <c r="C26" s="177" t="s">
        <v>407</v>
      </c>
      <c r="D26" s="176">
        <f>'Serti Incu '!K18</f>
        <v>-0.35</v>
      </c>
      <c r="E26" s="175" t="str">
        <f>C26</f>
        <v>⁰ C</v>
      </c>
      <c r="F26" s="374">
        <f>'Serti Incu '!Q15</f>
        <v>0.47</v>
      </c>
      <c r="G26" s="2"/>
      <c r="H26" s="173">
        <v>1</v>
      </c>
      <c r="I26" s="174">
        <f>I13</f>
        <v>35</v>
      </c>
      <c r="J26" s="177" t="s">
        <v>407</v>
      </c>
      <c r="K26" s="176">
        <f>'Serti Incu '!K19</f>
        <v>-0.3</v>
      </c>
      <c r="L26" s="175" t="str">
        <f>J26</f>
        <v>⁰ C</v>
      </c>
      <c r="M26" s="374">
        <f>F26</f>
        <v>0.47</v>
      </c>
      <c r="N26" s="2"/>
      <c r="O26" s="394"/>
      <c r="P26" s="394"/>
      <c r="Q26" s="394"/>
      <c r="R26" s="394"/>
      <c r="S26" s="394"/>
      <c r="T26" s="394"/>
      <c r="U26" s="2"/>
      <c r="V26" s="2"/>
      <c r="W26" s="2"/>
      <c r="X26" s="2"/>
      <c r="Y26" s="2"/>
      <c r="Z26" s="2"/>
    </row>
    <row r="27" spans="1:26" customHeight="1" ht="14.25">
      <c r="A27" s="173">
        <v>2</v>
      </c>
      <c r="B27" s="174">
        <f>'Olah Data'!D40</f>
        <v>31.986</v>
      </c>
      <c r="C27" s="175" t="str">
        <f>$C$20</f>
        <v>⁰ C</v>
      </c>
      <c r="D27" s="179">
        <f>D26+(B27-B26)/(B28-B26)*(D28-D26)</f>
        <v>-0.33014</v>
      </c>
      <c r="E27" s="175" t="str">
        <f>$C$20</f>
        <v>⁰ C</v>
      </c>
      <c r="F27" s="375"/>
      <c r="G27" s="2"/>
      <c r="H27" s="173">
        <v>2</v>
      </c>
      <c r="I27" s="174">
        <f>'Olah Data'!D45</f>
        <v>7.4</v>
      </c>
      <c r="J27" s="175" t="str">
        <f>$C$20</f>
        <v>⁰ C</v>
      </c>
      <c r="K27" s="179">
        <f>K26+(I27-I26)/(I28-I26)*(K28-K26)</f>
        <v>-0.576</v>
      </c>
      <c r="L27" s="175" t="str">
        <f>$C$20</f>
        <v>⁰ C</v>
      </c>
      <c r="M27" s="375"/>
      <c r="N27" s="2"/>
      <c r="O27" s="168" t="s">
        <v>411</v>
      </c>
      <c r="P27" s="169"/>
      <c r="Q27" s="169"/>
      <c r="R27" s="169"/>
      <c r="S27" s="169"/>
      <c r="T27" s="170"/>
      <c r="U27" s="2"/>
      <c r="V27" s="2"/>
      <c r="W27" s="2"/>
      <c r="X27" s="2"/>
      <c r="Y27" s="2"/>
      <c r="Z27" s="2"/>
    </row>
    <row r="28" spans="1:26" customHeight="1" ht="14.25">
      <c r="A28" s="173">
        <v>3</v>
      </c>
      <c r="B28" s="174">
        <f>B15</f>
        <v>35</v>
      </c>
      <c r="C28" s="175" t="str">
        <f>$C$13</f>
        <v>⁰ C</v>
      </c>
      <c r="D28" s="176">
        <f>'Serti Incu '!K19</f>
        <v>-0.3</v>
      </c>
      <c r="E28" s="175" t="str">
        <f>$C$20</f>
        <v>⁰ C</v>
      </c>
      <c r="F28" s="376"/>
      <c r="G28" s="2"/>
      <c r="H28" s="173">
        <v>3</v>
      </c>
      <c r="I28" s="174">
        <f>I15</f>
        <v>37</v>
      </c>
      <c r="J28" s="175" t="str">
        <f>$C$13</f>
        <v>⁰ C</v>
      </c>
      <c r="K28" s="176">
        <f>'Serti Incu '!K20</f>
        <v>-0.28</v>
      </c>
      <c r="L28" s="175" t="str">
        <f>$C$20</f>
        <v>⁰ C</v>
      </c>
      <c r="M28" s="376"/>
      <c r="N28" s="2"/>
      <c r="O28" s="196" t="s">
        <v>61</v>
      </c>
      <c r="P28" s="395" t="s">
        <v>404</v>
      </c>
      <c r="Q28" s="385"/>
      <c r="R28" s="395" t="s">
        <v>227</v>
      </c>
      <c r="S28" s="385"/>
      <c r="T28" s="197" t="s">
        <v>405</v>
      </c>
      <c r="U28" s="2"/>
      <c r="V28" s="2"/>
      <c r="W28" s="2"/>
      <c r="X28" s="2"/>
      <c r="Y28" s="2"/>
      <c r="Z28" s="2"/>
    </row>
    <row r="29" spans="1:26" customHeight="1" ht="14.25">
      <c r="A29" s="183"/>
      <c r="B29" s="184"/>
      <c r="C29" s="2"/>
      <c r="D29" s="2"/>
      <c r="E29" s="185"/>
      <c r="F29" s="186"/>
      <c r="G29" s="2"/>
      <c r="H29" s="183"/>
      <c r="I29" s="184"/>
      <c r="J29" s="2"/>
      <c r="K29" s="2"/>
      <c r="L29" s="185"/>
      <c r="M29" s="186"/>
      <c r="N29" s="2"/>
      <c r="O29" s="198">
        <v>1</v>
      </c>
      <c r="P29" s="199">
        <f>P14</f>
        <v>0</v>
      </c>
      <c r="Q29" s="200" t="s">
        <v>407</v>
      </c>
      <c r="R29" s="176" t="e">
        <f>VLOOKUP($D$7&amp;" / "&amp;P29,'[1]Incu II'!$H$15:$M$24,6,0)</f>
        <v>#N/A</v>
      </c>
      <c r="S29" s="200" t="str">
        <f>Q29</f>
        <v>⁰ C</v>
      </c>
      <c r="T29" s="401">
        <f>T14</f>
        <v>0.47</v>
      </c>
      <c r="U29" s="2"/>
      <c r="V29" s="2"/>
      <c r="W29" s="2"/>
      <c r="X29" s="2"/>
      <c r="Y29" s="2"/>
      <c r="Z29" s="2"/>
    </row>
    <row r="30" spans="1:26" customHeight="1" ht="14.25">
      <c r="A30" s="183" t="s">
        <v>412</v>
      </c>
      <c r="B30" s="2"/>
      <c r="C30" s="2"/>
      <c r="D30" s="2"/>
      <c r="E30" s="2"/>
      <c r="F30" s="186"/>
      <c r="G30" s="2"/>
      <c r="H30" s="183" t="s">
        <v>412</v>
      </c>
      <c r="I30" s="2"/>
      <c r="J30" s="2"/>
      <c r="K30" s="2"/>
      <c r="L30" s="2"/>
      <c r="M30" s="186"/>
      <c r="N30" s="2"/>
      <c r="O30" s="173">
        <v>2</v>
      </c>
      <c r="P30" s="191"/>
      <c r="Q30" s="175" t="str">
        <f>$C$20</f>
        <v>⁰ C</v>
      </c>
      <c r="R30" s="193" t="e">
        <f>R29+(P30-P29)/(P31-P29)*(R31-R29)</f>
        <v>#N/A</v>
      </c>
      <c r="S30" s="175" t="str">
        <f>$C$13</f>
        <v>⁰ C</v>
      </c>
      <c r="T30" s="375"/>
      <c r="U30" s="2"/>
      <c r="V30" s="2"/>
      <c r="W30" s="2"/>
      <c r="X30" s="2"/>
      <c r="Y30" s="2"/>
      <c r="Z30" s="2"/>
    </row>
    <row r="31" spans="1:26" customHeight="1" ht="32.25">
      <c r="A31" s="171" t="s">
        <v>61</v>
      </c>
      <c r="B31" s="372" t="s">
        <v>404</v>
      </c>
      <c r="C31" s="302"/>
      <c r="D31" s="373" t="s">
        <v>227</v>
      </c>
      <c r="E31" s="302"/>
      <c r="F31" s="172" t="s">
        <v>405</v>
      </c>
      <c r="G31" s="2"/>
      <c r="H31" s="171" t="s">
        <v>61</v>
      </c>
      <c r="I31" s="373" t="s">
        <v>404</v>
      </c>
      <c r="J31" s="302"/>
      <c r="K31" s="373" t="s">
        <v>227</v>
      </c>
      <c r="L31" s="302"/>
      <c r="M31" s="172" t="s">
        <v>405</v>
      </c>
      <c r="N31" s="2"/>
      <c r="O31" s="187">
        <v>3</v>
      </c>
      <c r="P31" s="194">
        <f>P16</f>
        <v>0</v>
      </c>
      <c r="Q31" s="195" t="str">
        <f>$C$13</f>
        <v>⁰ C</v>
      </c>
      <c r="R31" s="176" t="e">
        <f>VLOOKUP($D$7&amp;" / "&amp;P31,'[1]Incu II'!$H$15:$M$24,6,0)</f>
        <v>#N/A</v>
      </c>
      <c r="S31" s="195" t="str">
        <f>$C$13</f>
        <v>⁰ C</v>
      </c>
      <c r="T31" s="396"/>
      <c r="U31" s="2"/>
      <c r="V31" s="2"/>
      <c r="W31" s="2"/>
      <c r="X31" s="2"/>
      <c r="Y31" s="2"/>
      <c r="Z31" s="2"/>
    </row>
    <row r="32" spans="1:26" customHeight="1" ht="14.25">
      <c r="A32" s="173">
        <v>1</v>
      </c>
      <c r="B32" s="174">
        <f>B13</f>
        <v>30</v>
      </c>
      <c r="C32" s="177" t="s">
        <v>407</v>
      </c>
      <c r="D32" s="176">
        <f>'Serti Incu '!L18</f>
        <v>-0.38</v>
      </c>
      <c r="E32" s="175" t="str">
        <f>C32</f>
        <v>⁰ C</v>
      </c>
      <c r="F32" s="374">
        <f>'Serti Incu '!R15</f>
        <v>0.47</v>
      </c>
      <c r="G32" s="2"/>
      <c r="H32" s="173">
        <v>1</v>
      </c>
      <c r="I32" s="174">
        <f>I13</f>
        <v>35</v>
      </c>
      <c r="J32" s="177" t="s">
        <v>407</v>
      </c>
      <c r="K32" s="176">
        <f>'Serti Incu '!L19</f>
        <v>-0.28</v>
      </c>
      <c r="L32" s="175" t="str">
        <f>J32</f>
        <v>⁰ C</v>
      </c>
      <c r="M32" s="374">
        <f>F32</f>
        <v>0.47</v>
      </c>
      <c r="N32" s="2"/>
      <c r="O32" s="393" t="s">
        <v>408</v>
      </c>
      <c r="P32" s="307"/>
      <c r="Q32" s="307"/>
      <c r="R32" s="307"/>
      <c r="S32" s="307"/>
      <c r="T32" s="307"/>
      <c r="U32" s="2"/>
      <c r="V32" s="2"/>
      <c r="W32" s="2"/>
      <c r="X32" s="2"/>
      <c r="Y32" s="2"/>
      <c r="Z32" s="2"/>
    </row>
    <row r="33" spans="1:26" customHeight="1" ht="14.25">
      <c r="A33" s="173">
        <v>2</v>
      </c>
      <c r="B33" s="174">
        <f>'Olah Data'!D41</f>
        <v>31.982</v>
      </c>
      <c r="C33" s="175" t="str">
        <f>$C$20</f>
        <v>⁰ C</v>
      </c>
      <c r="D33" s="179">
        <f>D32+(B33-B32)/(B34-B32)*(D34-D32)</f>
        <v>-0.34036</v>
      </c>
      <c r="E33" s="175" t="str">
        <f>$C$20</f>
        <v>⁰ C</v>
      </c>
      <c r="F33" s="375"/>
      <c r="G33" s="2"/>
      <c r="H33" s="173">
        <v>2</v>
      </c>
      <c r="I33" s="174">
        <f>'Olah Data'!D46</f>
        <v>7.6</v>
      </c>
      <c r="J33" s="175" t="str">
        <f>$C$20</f>
        <v>⁰ C</v>
      </c>
      <c r="K33" s="179">
        <f>K32+(I33-I32)/(I34-I32)*(K34-K32)</f>
        <v>-1.102</v>
      </c>
      <c r="L33" s="175" t="str">
        <f>$C$20</f>
        <v>⁰ C</v>
      </c>
      <c r="M33" s="375"/>
      <c r="N33" s="2"/>
      <c r="O33" s="394"/>
      <c r="P33" s="394"/>
      <c r="Q33" s="394"/>
      <c r="R33" s="394"/>
      <c r="S33" s="394"/>
      <c r="T33" s="394"/>
      <c r="U33" s="2"/>
      <c r="V33" s="2"/>
      <c r="W33" s="2"/>
      <c r="X33" s="2"/>
      <c r="Y33" s="2"/>
      <c r="Z33" s="2"/>
    </row>
    <row r="34" spans="1:26" customHeight="1" ht="14.25">
      <c r="A34" s="173">
        <v>3</v>
      </c>
      <c r="B34" s="174">
        <f>B15</f>
        <v>35</v>
      </c>
      <c r="C34" s="175" t="str">
        <f>$C$13</f>
        <v>⁰ C</v>
      </c>
      <c r="D34" s="176">
        <f>'Serti Incu '!L19</f>
        <v>-0.28</v>
      </c>
      <c r="E34" s="175" t="str">
        <f>$C$20</f>
        <v>⁰ C</v>
      </c>
      <c r="F34" s="376"/>
      <c r="G34" s="2"/>
      <c r="H34" s="173">
        <v>3</v>
      </c>
      <c r="I34" s="174">
        <f>I15</f>
        <v>37</v>
      </c>
      <c r="J34" s="175" t="str">
        <f>$C$13</f>
        <v>⁰ C</v>
      </c>
      <c r="K34" s="176">
        <f>'Serti Incu '!L20</f>
        <v>-0.22</v>
      </c>
      <c r="L34" s="175" t="str">
        <f>$C$20</f>
        <v>⁰ C</v>
      </c>
      <c r="M34" s="376"/>
      <c r="N34" s="2"/>
      <c r="O34" s="168" t="s">
        <v>411</v>
      </c>
      <c r="P34" s="169"/>
      <c r="Q34" s="169"/>
      <c r="R34" s="169"/>
      <c r="S34" s="169"/>
      <c r="T34" s="170"/>
      <c r="U34" s="2"/>
      <c r="V34" s="2"/>
      <c r="W34" s="2"/>
      <c r="X34" s="2"/>
      <c r="Y34" s="2"/>
      <c r="Z34" s="2"/>
    </row>
    <row r="35" spans="1:26" customHeight="1" ht="14.25">
      <c r="A35" s="183"/>
      <c r="B35" s="2"/>
      <c r="C35" s="2"/>
      <c r="D35" s="2"/>
      <c r="E35" s="2"/>
      <c r="F35" s="186"/>
      <c r="G35" s="2"/>
      <c r="H35" s="183"/>
      <c r="I35" s="2"/>
      <c r="J35" s="2"/>
      <c r="K35" s="2"/>
      <c r="L35" s="2"/>
      <c r="M35" s="186"/>
      <c r="N35" s="2"/>
      <c r="O35" s="171" t="s">
        <v>61</v>
      </c>
      <c r="P35" s="373" t="s">
        <v>404</v>
      </c>
      <c r="Q35" s="302"/>
      <c r="R35" s="373" t="s">
        <v>227</v>
      </c>
      <c r="S35" s="302"/>
      <c r="T35" s="172" t="s">
        <v>405</v>
      </c>
      <c r="U35" s="2"/>
      <c r="V35" s="2"/>
      <c r="W35" s="2"/>
      <c r="X35" s="2"/>
      <c r="Y35" s="2"/>
      <c r="Z35" s="2"/>
    </row>
    <row r="36" spans="1:26" customHeight="1" ht="14.25">
      <c r="A36" s="183" t="s">
        <v>413</v>
      </c>
      <c r="B36" s="2"/>
      <c r="C36" s="2"/>
      <c r="D36" s="2"/>
      <c r="E36" s="2"/>
      <c r="F36" s="186"/>
      <c r="G36" s="2"/>
      <c r="H36" s="183" t="s">
        <v>413</v>
      </c>
      <c r="I36" s="2"/>
      <c r="J36" s="2"/>
      <c r="K36" s="2"/>
      <c r="L36" s="2"/>
      <c r="M36" s="186"/>
      <c r="N36" s="2"/>
      <c r="O36" s="173">
        <v>1</v>
      </c>
      <c r="P36" s="191">
        <f>P29</f>
        <v>0</v>
      </c>
      <c r="Q36" s="177" t="s">
        <v>407</v>
      </c>
      <c r="R36" s="176" t="e">
        <f>VLOOKUP($D$7&amp;" / "&amp;P36,'[1]Incu II'!$H$15:$M$24,6,0)</f>
        <v>#N/A</v>
      </c>
      <c r="S36" s="192" t="str">
        <f>Q36</f>
        <v>⁰ C</v>
      </c>
      <c r="T36" s="374">
        <f>M38</f>
        <v>0.47</v>
      </c>
      <c r="U36" s="2"/>
      <c r="V36" s="2"/>
      <c r="W36" s="2"/>
      <c r="X36" s="2"/>
      <c r="Y36" s="2"/>
      <c r="Z36" s="2"/>
    </row>
    <row r="37" spans="1:26" customHeight="1" ht="27.75">
      <c r="A37" s="171" t="s">
        <v>61</v>
      </c>
      <c r="B37" s="372" t="s">
        <v>404</v>
      </c>
      <c r="C37" s="302"/>
      <c r="D37" s="373" t="s">
        <v>227</v>
      </c>
      <c r="E37" s="302"/>
      <c r="F37" s="172" t="s">
        <v>405</v>
      </c>
      <c r="G37" s="2"/>
      <c r="H37" s="171" t="s">
        <v>61</v>
      </c>
      <c r="I37" s="373" t="s">
        <v>404</v>
      </c>
      <c r="J37" s="302"/>
      <c r="K37" s="373" t="s">
        <v>227</v>
      </c>
      <c r="L37" s="302"/>
      <c r="M37" s="172" t="s">
        <v>405</v>
      </c>
      <c r="N37" s="2"/>
      <c r="O37" s="173">
        <v>2</v>
      </c>
      <c r="P37" s="191"/>
      <c r="Q37" s="175" t="str">
        <f>$C$20</f>
        <v>⁰ C</v>
      </c>
      <c r="R37" s="193" t="e">
        <f>R36+(P37-P36)/(P38-P36)*(R38-R36)</f>
        <v>#N/A</v>
      </c>
      <c r="S37" s="175" t="str">
        <f>$C$13</f>
        <v>⁰ C</v>
      </c>
      <c r="T37" s="375"/>
      <c r="U37" s="2"/>
      <c r="V37" s="2"/>
      <c r="W37" s="2"/>
      <c r="X37" s="2"/>
      <c r="Y37" s="2"/>
      <c r="Z37" s="2"/>
    </row>
    <row r="38" spans="1:26" customHeight="1" ht="14.25">
      <c r="A38" s="173">
        <v>1</v>
      </c>
      <c r="B38" s="174">
        <f>B13</f>
        <v>30</v>
      </c>
      <c r="C38" s="177" t="s">
        <v>407</v>
      </c>
      <c r="D38" s="176">
        <f>'Serti Incu '!M18</f>
        <v>-0.11</v>
      </c>
      <c r="E38" s="175" t="str">
        <f>C38</f>
        <v>⁰ C</v>
      </c>
      <c r="F38" s="374">
        <f>'Serti Incu '!S15</f>
        <v>0.47</v>
      </c>
      <c r="G38" s="2"/>
      <c r="H38" s="173">
        <v>1</v>
      </c>
      <c r="I38" s="174">
        <f>I13</f>
        <v>35</v>
      </c>
      <c r="J38" s="177" t="s">
        <v>407</v>
      </c>
      <c r="K38" s="176">
        <f>'Serti Incu '!M19</f>
        <v>-0.13</v>
      </c>
      <c r="L38" s="175" t="str">
        <f>J38</f>
        <v>⁰ C</v>
      </c>
      <c r="M38" s="374">
        <f>F38</f>
        <v>0.47</v>
      </c>
      <c r="N38" s="201"/>
      <c r="O38" s="187">
        <v>3</v>
      </c>
      <c r="P38" s="194">
        <f>I40</f>
        <v>37</v>
      </c>
      <c r="Q38" s="195" t="str">
        <f>$C$13</f>
        <v>⁰ C</v>
      </c>
      <c r="R38" s="176" t="e">
        <f>VLOOKUP($D$7&amp;" / "&amp;P38,'[1]Incu II'!$H$15:$M$24,6,0)</f>
        <v>#N/A</v>
      </c>
      <c r="S38" s="195" t="str">
        <f>$C$13</f>
        <v>⁰ C</v>
      </c>
      <c r="T38" s="396"/>
      <c r="U38" s="2"/>
      <c r="V38" s="2"/>
      <c r="W38" s="2"/>
      <c r="X38" s="2"/>
      <c r="Y38" s="2"/>
      <c r="Z38" s="2"/>
    </row>
    <row r="39" spans="1:26" customHeight="1" ht="14.25">
      <c r="A39" s="173">
        <v>2</v>
      </c>
      <c r="B39" s="174">
        <f>'Olah Data'!D42</f>
        <v>12</v>
      </c>
      <c r="C39" s="175" t="str">
        <f>$C$20</f>
        <v>⁰ C</v>
      </c>
      <c r="D39" s="179">
        <f>D38+(B39-B38)/(B40-B38)*(D40-D38)</f>
        <v>-0.038</v>
      </c>
      <c r="E39" s="175" t="str">
        <f>$C$20</f>
        <v>⁰ C</v>
      </c>
      <c r="F39" s="375"/>
      <c r="G39" s="2"/>
      <c r="H39" s="173">
        <v>2</v>
      </c>
      <c r="I39" s="174">
        <f>'Olah Data'!D47</f>
        <v>11.4</v>
      </c>
      <c r="J39" s="175" t="str">
        <f>$C$20</f>
        <v>⁰ C</v>
      </c>
      <c r="K39" s="179">
        <f>K38+(I39-I38)/(I40-I38)*(K40-K38)</f>
        <v>-0.13</v>
      </c>
      <c r="L39" s="175" t="str">
        <f>$C$20</f>
        <v>⁰ C</v>
      </c>
      <c r="M39" s="375"/>
      <c r="N39" s="2"/>
      <c r="O39" s="2"/>
      <c r="P39" s="11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customHeight="1" ht="14.25">
      <c r="A40" s="187">
        <v>3</v>
      </c>
      <c r="B40" s="202">
        <f>B15</f>
        <v>35</v>
      </c>
      <c r="C40" s="195" t="str">
        <f>$C$13</f>
        <v>⁰ C</v>
      </c>
      <c r="D40" s="176">
        <f>'Serti Incu '!M19</f>
        <v>-0.13</v>
      </c>
      <c r="E40" s="195" t="str">
        <f>$C$20</f>
        <v>⁰ C</v>
      </c>
      <c r="F40" s="396"/>
      <c r="G40" s="2"/>
      <c r="H40" s="187">
        <v>3</v>
      </c>
      <c r="I40" s="202">
        <f>I15</f>
        <v>37</v>
      </c>
      <c r="J40" s="195" t="str">
        <f>$C$13</f>
        <v>⁰ C</v>
      </c>
      <c r="K40" s="176">
        <f>'Serti Incu '!M20</f>
        <v>-0.13</v>
      </c>
      <c r="L40" s="195" t="str">
        <f>$C$20</f>
        <v>⁰ C</v>
      </c>
      <c r="M40" s="396"/>
      <c r="N40" s="20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customHeight="1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customHeight="1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customHeight="1" ht="26.25">
      <c r="A43" s="404" t="s">
        <v>414</v>
      </c>
      <c r="B43" s="403"/>
      <c r="C43" s="403"/>
      <c r="D43" s="403"/>
      <c r="E43" s="403"/>
      <c r="F43" s="309"/>
      <c r="G43" s="2"/>
      <c r="H43" s="405" t="s">
        <v>415</v>
      </c>
      <c r="I43" s="403"/>
      <c r="J43" s="403"/>
      <c r="K43" s="403"/>
      <c r="L43" s="403"/>
      <c r="M43" s="309"/>
      <c r="N43" s="2"/>
      <c r="O43" s="402" t="s">
        <v>416</v>
      </c>
      <c r="P43" s="403"/>
      <c r="Q43" s="403"/>
      <c r="R43" s="309"/>
      <c r="S43" s="2"/>
      <c r="T43" s="2"/>
      <c r="U43" s="2"/>
      <c r="V43" s="2"/>
      <c r="W43" s="2"/>
      <c r="X43" s="2"/>
      <c r="Y43" s="2"/>
      <c r="Z43" s="2"/>
    </row>
    <row r="44" spans="1:26" customHeight="1" ht="16.5">
      <c r="A44" s="203" t="s">
        <v>61</v>
      </c>
      <c r="B44" s="406" t="s">
        <v>404</v>
      </c>
      <c r="C44" s="407"/>
      <c r="D44" s="406" t="s">
        <v>227</v>
      </c>
      <c r="E44" s="407"/>
      <c r="F44" s="204" t="s">
        <v>405</v>
      </c>
      <c r="G44" s="2"/>
      <c r="H44" s="168" t="s">
        <v>417</v>
      </c>
      <c r="I44" s="169"/>
      <c r="J44" s="169"/>
      <c r="K44" s="169"/>
      <c r="L44" s="169"/>
      <c r="M44" s="170"/>
      <c r="N44" s="2"/>
      <c r="O44" s="205" t="s">
        <v>418</v>
      </c>
      <c r="P44" s="206" t="s">
        <v>308</v>
      </c>
      <c r="Q44" s="206" t="s">
        <v>305</v>
      </c>
      <c r="R44" s="207" t="s">
        <v>419</v>
      </c>
      <c r="S44" s="2"/>
      <c r="T44" s="2"/>
      <c r="U44" s="2"/>
      <c r="V44" s="2"/>
      <c r="W44" s="2"/>
      <c r="X44" s="2"/>
      <c r="Y44" s="2"/>
      <c r="Z44" s="2"/>
    </row>
    <row r="45" spans="1:26" customHeight="1" ht="14.25">
      <c r="A45" s="173">
        <v>1</v>
      </c>
      <c r="B45" s="174">
        <f>I13</f>
        <v>35</v>
      </c>
      <c r="C45" s="177" t="s">
        <v>407</v>
      </c>
      <c r="D45" s="178" t="e">
        <f>VLOOKUP($D$7&amp;" / "&amp;B45,'[1]Incu II'!$H$15:$N$24,7,0)</f>
        <v>#N/A</v>
      </c>
      <c r="E45" s="175" t="str">
        <f>C45</f>
        <v>⁰ C</v>
      </c>
      <c r="F45" s="397">
        <f>'[1]Incu II'!T15</f>
        <v>0</v>
      </c>
      <c r="G45" s="2"/>
      <c r="H45" s="171" t="s">
        <v>61</v>
      </c>
      <c r="I45" s="208" t="s">
        <v>404</v>
      </c>
      <c r="J45" s="208"/>
      <c r="K45" s="208" t="s">
        <v>227</v>
      </c>
      <c r="L45" s="208"/>
      <c r="M45" s="172" t="s">
        <v>405</v>
      </c>
      <c r="N45" s="2"/>
      <c r="O45" s="209">
        <f>D7</f>
        <v>59120014</v>
      </c>
      <c r="P45" s="210">
        <f>'Serti Incu '!J28</f>
        <v>1.0410714285714</v>
      </c>
      <c r="Q45" s="181">
        <f>'Serti Incu '!K28</f>
        <v>-3.6357142857143</v>
      </c>
      <c r="R45" s="211">
        <f>'Serti Incu '!L28</f>
        <v>2.5</v>
      </c>
      <c r="S45" s="2"/>
      <c r="T45" s="2"/>
      <c r="U45" s="2"/>
      <c r="V45" s="2"/>
      <c r="W45" s="2"/>
      <c r="X45" s="2"/>
      <c r="Y45" s="2"/>
      <c r="Z45" s="2"/>
    </row>
    <row r="46" spans="1:26" customHeight="1" ht="15.75">
      <c r="A46" s="173">
        <v>2</v>
      </c>
      <c r="B46" s="174">
        <f>[1]Skoring!I108</f>
        <v>0</v>
      </c>
      <c r="C46" s="175" t="str">
        <f>$C$20</f>
        <v>⁰ C</v>
      </c>
      <c r="D46" s="167" t="e">
        <f>D45+(B46-B45)/(B47-B45)*(D47-D45)</f>
        <v>#N/A</v>
      </c>
      <c r="E46" s="175" t="str">
        <f>$C$20</f>
        <v>⁰ C</v>
      </c>
      <c r="F46" s="375"/>
      <c r="G46" s="2"/>
      <c r="H46" s="173">
        <v>1</v>
      </c>
      <c r="I46" s="174">
        <f>I13</f>
        <v>35</v>
      </c>
      <c r="J46" s="177" t="s">
        <v>407</v>
      </c>
      <c r="K46" s="176" t="e">
        <f>VLOOKUP($D$7&amp;" / "&amp;I46,'[1]Incu II'!$H$15:$N$24,7,0)</f>
        <v>#N/A</v>
      </c>
      <c r="L46" s="175" t="str">
        <f>J46</f>
        <v>⁰ C</v>
      </c>
      <c r="M46" s="374">
        <f>F45</f>
        <v>0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customHeight="1" ht="14.25">
      <c r="A47" s="187">
        <v>3</v>
      </c>
      <c r="B47" s="202">
        <f>I15</f>
        <v>37</v>
      </c>
      <c r="C47" s="195" t="str">
        <f>$C$13</f>
        <v>⁰ C</v>
      </c>
      <c r="D47" s="178" t="e">
        <f>VLOOKUP($D$7&amp;" / "&amp;B47,'[1]Incu II'!$H$15:$N$24,7,0)</f>
        <v>#N/A</v>
      </c>
      <c r="E47" s="195" t="str">
        <f>$C$20</f>
        <v>⁰ C</v>
      </c>
      <c r="F47" s="396"/>
      <c r="G47" s="2"/>
      <c r="H47" s="173">
        <v>2</v>
      </c>
      <c r="I47" s="174">
        <f>'[1]Input Data'!M88</f>
        <v>0</v>
      </c>
      <c r="J47" s="175" t="str">
        <f>$C$20</f>
        <v>⁰ C</v>
      </c>
      <c r="K47" s="179" t="e">
        <f>K46+(I47-I46)/(I48-I46)*(K48-K46)</f>
        <v>#N/A</v>
      </c>
      <c r="L47" s="175" t="str">
        <f>$C$13</f>
        <v>⁰ C</v>
      </c>
      <c r="M47" s="37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customHeight="1" ht="14.25">
      <c r="A48" s="2"/>
      <c r="B48" s="167"/>
      <c r="C48" s="2"/>
      <c r="D48" s="117"/>
      <c r="E48" s="2"/>
      <c r="F48" s="2"/>
      <c r="G48" s="2"/>
      <c r="H48" s="187">
        <v>3</v>
      </c>
      <c r="I48" s="202">
        <f>I15</f>
        <v>37</v>
      </c>
      <c r="J48" s="195" t="str">
        <f>$C$13</f>
        <v>⁰ C</v>
      </c>
      <c r="K48" s="176" t="e">
        <f>VLOOKUP($D$7&amp;" / "&amp;I48,'[1]Incu II'!$H$15:$N$24,7,0)</f>
        <v>#N/A</v>
      </c>
      <c r="L48" s="195" t="str">
        <f>$C$13</f>
        <v>⁰ C</v>
      </c>
      <c r="M48" s="396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customHeight="1" ht="14.25">
      <c r="A49" s="398" t="s">
        <v>420</v>
      </c>
      <c r="B49" s="399"/>
      <c r="C49" s="399"/>
      <c r="D49" s="399"/>
      <c r="E49" s="399"/>
      <c r="F49" s="33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customHeight="1" ht="14.25">
      <c r="A50" s="400"/>
      <c r="B50" s="394"/>
      <c r="C50" s="394"/>
      <c r="D50" s="394"/>
      <c r="E50" s="394"/>
      <c r="F50" s="33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customHeight="1" ht="14.25">
      <c r="A51" s="168" t="s">
        <v>421</v>
      </c>
      <c r="B51" s="169"/>
      <c r="C51" s="169"/>
      <c r="D51" s="169"/>
      <c r="E51" s="169"/>
      <c r="F51" s="17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customHeight="1" ht="14.25">
      <c r="A52" s="171" t="s">
        <v>61</v>
      </c>
      <c r="B52" s="373" t="s">
        <v>404</v>
      </c>
      <c r="C52" s="302"/>
      <c r="D52" s="373" t="s">
        <v>227</v>
      </c>
      <c r="E52" s="302"/>
      <c r="F52" s="172" t="s">
        <v>405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customHeight="1" ht="14.25">
      <c r="A53" s="173">
        <v>1</v>
      </c>
      <c r="B53" s="174">
        <f>'[1]Incu II'!G16</f>
        <v>0</v>
      </c>
      <c r="C53" s="177" t="s">
        <v>407</v>
      </c>
      <c r="D53" s="176" t="e">
        <f>VLOOKUP($D$7&amp;" / "&amp;B53,'[1]Incu II'!$H$15:$M$24,6,0)</f>
        <v>#N/A</v>
      </c>
      <c r="E53" s="175" t="str">
        <f>C53</f>
        <v>⁰ C</v>
      </c>
      <c r="F53" s="374">
        <f>F38</f>
        <v>0.47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customHeight="1" ht="14.25">
      <c r="A54" s="173">
        <v>2</v>
      </c>
      <c r="B54" s="174">
        <f>[1]Skoring!H76</f>
        <v>0</v>
      </c>
      <c r="C54" s="175" t="str">
        <f>$C$20</f>
        <v>⁰ C</v>
      </c>
      <c r="D54" s="179" t="e">
        <f>D53+(B54-B53)/(B55-B53)*(D55-D53)</f>
        <v>#N/A</v>
      </c>
      <c r="E54" s="175" t="str">
        <f>$C$13</f>
        <v>⁰ C</v>
      </c>
      <c r="F54" s="37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customHeight="1" ht="14.25">
      <c r="A55" s="187">
        <v>3</v>
      </c>
      <c r="B55" s="202">
        <f>'[1]Incu II'!G21</f>
        <v>0</v>
      </c>
      <c r="C55" s="195" t="str">
        <f>$C$13</f>
        <v>⁰ C</v>
      </c>
      <c r="D55" s="176" t="e">
        <f>VLOOKUP($D$7&amp;" / "&amp;B55,'[1]Incu II'!$H$15:$M$24,6,0)</f>
        <v>#N/A</v>
      </c>
      <c r="E55" s="195" t="str">
        <f>$C$13</f>
        <v>⁰ C</v>
      </c>
      <c r="F55" s="396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customHeight="1" ht="14.25">
      <c r="A56" s="2"/>
      <c r="B56" s="184"/>
      <c r="C56" s="2"/>
      <c r="D56" s="2"/>
      <c r="E56" s="2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customHeight="1" ht="14.25">
      <c r="A57" s="2"/>
      <c r="B57" s="184"/>
      <c r="C57" s="2"/>
      <c r="D57" s="2"/>
      <c r="E57" s="2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customHeight="1" ht="14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customHeight="1" ht="14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customHeight="1" ht="14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customHeight="1" ht="14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customHeight="1" ht="14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customHeight="1" ht="14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customHeight="1" ht="14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customHeight="1" ht="14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customHeight="1" ht="14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customHeight="1" ht="14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customHeight="1" ht="14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customHeight="1" ht="14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customHeight="1" ht="14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customHeight="1" ht="14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customHeight="1" ht="14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customHeight="1" ht="14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customHeight="1" ht="14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customHeight="1" ht="14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customHeight="1" ht="14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customHeight="1" ht="14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customHeight="1" ht="14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customHeight="1" ht="14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customHeight="1" ht="14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customHeight="1" ht="14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customHeight="1" ht="14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customHeight="1" ht="14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customHeight="1" ht="14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customHeight="1" ht="14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customHeight="1" ht="14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customHeight="1" ht="14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customHeight="1" ht="14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customHeight="1" ht="14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customHeight="1" ht="14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customHeight="1" ht="14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customHeight="1" ht="14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customHeight="1" ht="14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customHeight="1" ht="14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customHeight="1" ht="14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customHeight="1" ht="14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customHeight="1" ht="14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customHeight="1" ht="14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customHeight="1" ht="14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customHeight="1" ht="14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customHeight="1" ht="14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customHeight="1" ht="14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customHeight="1" ht="14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customHeight="1" ht="14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customHeight="1" ht="14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customHeight="1" ht="14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customHeight="1" ht="14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customHeight="1" ht="14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customHeight="1" ht="14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customHeight="1" ht="14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customHeight="1" ht="14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customHeight="1" ht="14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customHeight="1" ht="14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customHeight="1" ht="14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customHeight="1" ht="14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customHeight="1" ht="14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customHeight="1" ht="14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customHeight="1" ht="14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customHeight="1" ht="14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customHeight="1" ht="14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customHeight="1" ht="14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customHeight="1" ht="14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customHeight="1" ht="14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customHeight="1" ht="14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customHeight="1" ht="14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customHeight="1" ht="14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customHeight="1" ht="14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customHeight="1" ht="14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customHeight="1" ht="14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customHeight="1" ht="14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customHeight="1" ht="14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customHeight="1" ht="14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customHeight="1" ht="14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customHeight="1" ht="14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customHeight="1" ht="14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customHeight="1" ht="14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customHeight="1" ht="14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customHeight="1" ht="14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customHeight="1" ht="14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customHeight="1" ht="14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customHeight="1" ht="14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customHeight="1" ht="14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customHeight="1" ht="14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customHeight="1" ht="14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customHeight="1" ht="14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customHeight="1" ht="14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customHeight="1" ht="14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customHeight="1" ht="14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customHeight="1" ht="14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customHeight="1" ht="14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customHeight="1" ht="14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customHeight="1" ht="14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customHeight="1" ht="14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customHeight="1" ht="14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customHeight="1" ht="14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customHeight="1" ht="14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customHeight="1" ht="14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customHeight="1" ht="14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customHeight="1" ht="14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customHeight="1" ht="14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customHeight="1" ht="14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customHeight="1" ht="14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customHeight="1" ht="14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customHeight="1" ht="14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customHeight="1" ht="14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customHeight="1" ht="14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customHeight="1" ht="14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customHeight="1" ht="14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customHeight="1" ht="14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customHeight="1" ht="14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customHeight="1" ht="14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customHeight="1" ht="14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customHeight="1" ht="14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customHeight="1" ht="14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customHeight="1" ht="14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customHeight="1" ht="14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customHeight="1" ht="14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customHeight="1" ht="14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customHeight="1" ht="14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customHeight="1" ht="14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customHeight="1" ht="14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customHeight="1" ht="14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customHeight="1" ht="14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customHeight="1" ht="14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customHeight="1" ht="14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customHeight="1" ht="14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customHeight="1" ht="14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customHeight="1" ht="14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customHeight="1" ht="14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customHeight="1" ht="14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customHeight="1" ht="14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customHeight="1" ht="14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customHeight="1" ht="14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customHeight="1" ht="14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customHeight="1" ht="14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customHeight="1" ht="14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customHeight="1" ht="14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customHeight="1" ht="14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customHeight="1" ht="14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customHeight="1" ht="14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customHeight="1" ht="14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customHeight="1" ht="14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customHeight="1" ht="14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customHeight="1" ht="14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customHeight="1" ht="14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customHeight="1" ht="14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customHeight="1" ht="14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customHeight="1" ht="14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customHeight="1" ht="14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customHeight="1" ht="14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customHeight="1" ht="14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customHeight="1" ht="14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customHeight="1" ht="14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customHeight="1" ht="14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customHeight="1" ht="14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customHeight="1" ht="14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customHeight="1" ht="14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customHeight="1" ht="14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customHeight="1" ht="14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customHeight="1" ht="14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customHeight="1" ht="14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customHeight="1" ht="14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customHeight="1" ht="14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customHeight="1" ht="14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customHeight="1" ht="14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customHeight="1" ht="14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customHeight="1" ht="14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customHeight="1" ht="14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customHeight="1" ht="14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customHeight="1" ht="14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customHeight="1" ht="14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customHeight="1" ht="14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customHeight="1" ht="14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customHeight="1" ht="14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customHeight="1" ht="14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customHeight="1" ht="14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customHeight="1" ht="14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customHeight="1" ht="14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customHeight="1" ht="14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customHeight="1" ht="14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customHeight="1" ht="14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customHeight="1" ht="14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customHeight="1" ht="14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customHeight="1" ht="14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customHeight="1" ht="14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customHeight="1" ht="14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customHeight="1" ht="14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customHeight="1" ht="14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customHeight="1" ht="14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customHeight="1" ht="14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customHeight="1" ht="14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customHeight="1" ht="14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customHeight="1" ht="14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customHeight="1" ht="14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customHeight="1" ht="14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customHeight="1" ht="14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customHeight="1" ht="14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customHeight="1" ht="14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customHeight="1" ht="14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customHeight="1" ht="14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customHeight="1" ht="14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customHeight="1" ht="14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customHeight="1" ht="14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customHeight="1" ht="14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customHeight="1" ht="14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customHeight="1" ht="14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customHeight="1" ht="14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customHeight="1" ht="14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customHeight="1" ht="14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customHeight="1" ht="14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customHeight="1" ht="14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customHeight="1" ht="14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customHeight="1" ht="14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customHeight="1" ht="14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customHeight="1" ht="14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customHeight="1" ht="14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customHeight="1" ht="14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customHeight="1" ht="14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customHeight="1" ht="14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customHeight="1" ht="14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customHeight="1" ht="14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customHeight="1" ht="14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customHeight="1" ht="14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customHeight="1" ht="14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customHeight="1" ht="14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customHeight="1" ht="14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customHeight="1" ht="14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customHeight="1" ht="14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customHeight="1" ht="14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customHeight="1" ht="14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customHeight="1" ht="14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customHeight="1" ht="14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customHeight="1" ht="14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customHeight="1" ht="14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customHeight="1" ht="14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customHeight="1" ht="14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customHeight="1" ht="14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customHeight="1" ht="14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customHeight="1" ht="14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customHeight="1" ht="14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customHeight="1" ht="14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customHeight="1" ht="14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customHeight="1" ht="14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customHeight="1" ht="14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customHeight="1" ht="14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customHeight="1" ht="14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customHeight="1" ht="14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customHeight="1" ht="14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customHeight="1" ht="14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customHeight="1" ht="14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customHeight="1" ht="14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customHeight="1" ht="14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customHeight="1" ht="14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customHeight="1" ht="14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customHeight="1" ht="14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customHeight="1" ht="14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customHeight="1" ht="14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customHeight="1" ht="14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customHeight="1" ht="14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customHeight="1" ht="14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customHeight="1" ht="14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customHeight="1" ht="14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customHeight="1" ht="14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customHeight="1" ht="14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customHeight="1" ht="14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customHeight="1" ht="14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customHeight="1" ht="14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customHeight="1" ht="14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customHeight="1" ht="14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customHeight="1" ht="14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customHeight="1" ht="14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customHeight="1" ht="14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customHeight="1" ht="14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customHeight="1" ht="14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customHeight="1" ht="14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customHeight="1" ht="14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customHeight="1" ht="14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customHeight="1" ht="14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customHeight="1" ht="14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customHeight="1" ht="14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customHeight="1" ht="14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customHeight="1" ht="14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customHeight="1" ht="14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customHeight="1" ht="14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customHeight="1" ht="14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customHeight="1" ht="14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customHeight="1" ht="14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customHeight="1" ht="14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customHeight="1" ht="14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customHeight="1" ht="14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customHeight="1" ht="14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customHeight="1" ht="14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customHeight="1" ht="14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customHeight="1" ht="14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customHeight="1" ht="14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customHeight="1" ht="14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customHeight="1" ht="14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customHeight="1" ht="14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customHeight="1" ht="14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customHeight="1" ht="14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customHeight="1" ht="14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customHeight="1" ht="14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customHeight="1" ht="14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customHeight="1" ht="14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customHeight="1" ht="14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customHeight="1" ht="14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customHeight="1" ht="14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customHeight="1" ht="14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customHeight="1" ht="14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customHeight="1" ht="14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customHeight="1" ht="14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customHeight="1" ht="14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customHeight="1" ht="14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customHeight="1" ht="14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customHeight="1" ht="14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customHeight="1" ht="14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customHeight="1" ht="14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customHeight="1" ht="14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customHeight="1" ht="14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customHeight="1" ht="14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customHeight="1" ht="14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customHeight="1" ht="14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customHeight="1" ht="14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customHeight="1" ht="14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customHeight="1" ht="14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customHeight="1" ht="14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customHeight="1" ht="14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customHeight="1" ht="14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customHeight="1" ht="14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customHeight="1" ht="14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customHeight="1" ht="14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customHeight="1" ht="14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customHeight="1" ht="14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customHeight="1" ht="14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customHeight="1" ht="14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customHeight="1" ht="14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customHeight="1" ht="14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customHeight="1" ht="14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customHeight="1" ht="14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customHeight="1" ht="14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customHeight="1" ht="14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customHeight="1" ht="14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customHeight="1" ht="14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customHeight="1" ht="14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customHeight="1" ht="14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customHeight="1" ht="14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customHeight="1" ht="14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customHeight="1" ht="14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customHeight="1" ht="14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customHeight="1" ht="14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customHeight="1" ht="14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customHeight="1" ht="14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customHeight="1" ht="14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customHeight="1" ht="14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customHeight="1" ht="14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customHeight="1" ht="14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customHeight="1" ht="14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customHeight="1" ht="14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customHeight="1" ht="14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customHeight="1" ht="14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customHeight="1" ht="14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customHeight="1" ht="14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customHeight="1" ht="14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customHeight="1" ht="14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customHeight="1" ht="14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customHeight="1" ht="14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customHeight="1" ht="14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customHeight="1" ht="14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customHeight="1" ht="14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customHeight="1" ht="14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customHeight="1" ht="14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customHeight="1" ht="14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customHeight="1" ht="14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customHeight="1" ht="14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customHeight="1" ht="14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customHeight="1" ht="14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customHeight="1" ht="14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customHeight="1" ht="14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customHeight="1" ht="14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customHeight="1" ht="14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customHeight="1" ht="14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customHeight="1" ht="14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customHeight="1" ht="14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customHeight="1" ht="14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customHeight="1" ht="14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customHeight="1" ht="14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customHeight="1" ht="14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customHeight="1" ht="14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customHeight="1" ht="14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customHeight="1" ht="14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customHeight="1" ht="14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customHeight="1" ht="14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customHeight="1" ht="14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customHeight="1" ht="14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customHeight="1" ht="14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customHeight="1" ht="14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customHeight="1" ht="14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customHeight="1" ht="14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customHeight="1" ht="14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customHeight="1" ht="14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customHeight="1" ht="14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customHeight="1" ht="14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customHeight="1" ht="14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customHeight="1" ht="14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customHeight="1" ht="14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customHeight="1" ht="14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customHeight="1" ht="14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customHeight="1" ht="14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customHeight="1" ht="14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customHeight="1" ht="14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customHeight="1" ht="14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customHeight="1" ht="14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customHeight="1" ht="14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customHeight="1" ht="14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customHeight="1" ht="14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customHeight="1" ht="14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customHeight="1" ht="14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customHeight="1" ht="14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customHeight="1" ht="14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customHeight="1" ht="14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customHeight="1" ht="14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customHeight="1" ht="14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customHeight="1" ht="14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customHeight="1" ht="14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customHeight="1" ht="14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customHeight="1" ht="14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customHeight="1" ht="14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customHeight="1" ht="14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customHeight="1" ht="14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customHeight="1" ht="14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customHeight="1" ht="14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customHeight="1" ht="14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customHeight="1" ht="14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customHeight="1" ht="14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customHeight="1" ht="14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customHeight="1" ht="14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customHeight="1" ht="14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customHeight="1" ht="14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customHeight="1" ht="14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customHeight="1" ht="14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customHeight="1" ht="14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customHeight="1" ht="14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customHeight="1" ht="14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customHeight="1" ht="14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customHeight="1" ht="14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customHeight="1" ht="14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customHeight="1" ht="14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customHeight="1" ht="14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customHeight="1" ht="14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customHeight="1" ht="14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customHeight="1" ht="14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customHeight="1" ht="14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customHeight="1" ht="14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customHeight="1" ht="14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customHeight="1" ht="14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customHeight="1" ht="14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customHeight="1" ht="14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customHeight="1" ht="14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customHeight="1" ht="14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customHeight="1" ht="14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customHeight="1" ht="14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customHeight="1" ht="14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customHeight="1" ht="14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customHeight="1" ht="14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customHeight="1" ht="14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customHeight="1" ht="14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customHeight="1" ht="14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customHeight="1" ht="14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customHeight="1" ht="14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customHeight="1" ht="14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customHeight="1" ht="14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customHeight="1" ht="14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customHeight="1" ht="14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customHeight="1" ht="14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customHeight="1" ht="14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customHeight="1" ht="14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customHeight="1" ht="14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customHeight="1" ht="14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customHeight="1" ht="14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customHeight="1" ht="14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customHeight="1" ht="14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customHeight="1" ht="14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customHeight="1" ht="14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customHeight="1" ht="14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customHeight="1" ht="14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customHeight="1" ht="14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customHeight="1" ht="14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customHeight="1" ht="14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customHeight="1" ht="14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customHeight="1" ht="14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customHeight="1" ht="14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customHeight="1" ht="14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customHeight="1" ht="14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customHeight="1" ht="14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customHeight="1" ht="14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customHeight="1" ht="14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customHeight="1" ht="14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customHeight="1" ht="14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customHeight="1" ht="14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customHeight="1" ht="14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customHeight="1" ht="14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customHeight="1" ht="14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customHeight="1" ht="14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customHeight="1" ht="14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customHeight="1" ht="14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customHeight="1" ht="14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customHeight="1" ht="14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customHeight="1" ht="14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customHeight="1" ht="14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customHeight="1" ht="14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customHeight="1" ht="14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customHeight="1" ht="14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customHeight="1" ht="14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customHeight="1" ht="14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customHeight="1" ht="14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customHeight="1" ht="14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customHeight="1" ht="14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customHeight="1" ht="14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customHeight="1" ht="14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customHeight="1" ht="14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customHeight="1" ht="14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customHeight="1" ht="14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customHeight="1" ht="14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customHeight="1" ht="14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customHeight="1" ht="14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customHeight="1" ht="14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customHeight="1" ht="14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customHeight="1" ht="14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customHeight="1" ht="14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customHeight="1" ht="14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customHeight="1" ht="14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customHeight="1" ht="14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customHeight="1" ht="14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customHeight="1" ht="14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customHeight="1" ht="14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customHeight="1" ht="14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customHeight="1" ht="14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customHeight="1" ht="14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customHeight="1" ht="14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customHeight="1" ht="14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customHeight="1" ht="14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customHeight="1" ht="14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customHeight="1" ht="14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customHeight="1" ht="14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customHeight="1" ht="14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customHeight="1" ht="14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customHeight="1" ht="14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customHeight="1" ht="14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customHeight="1" ht="14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customHeight="1" ht="14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customHeight="1" ht="14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customHeight="1" ht="14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customHeight="1" ht="14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customHeight="1" ht="14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customHeight="1" ht="14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customHeight="1" ht="14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customHeight="1" ht="14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customHeight="1" ht="14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customHeight="1" ht="14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customHeight="1" ht="14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customHeight="1" ht="14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customHeight="1" ht="14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customHeight="1" ht="14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customHeight="1" ht="14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customHeight="1" ht="14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customHeight="1" ht="14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customHeight="1" ht="14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customHeight="1" ht="14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customHeight="1" ht="14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customHeight="1" ht="14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customHeight="1" ht="14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customHeight="1" ht="14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customHeight="1" ht="14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customHeight="1" ht="14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customHeight="1" ht="14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customHeight="1" ht="14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customHeight="1" ht="14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customHeight="1" ht="14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customHeight="1" ht="14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customHeight="1" ht="14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customHeight="1" ht="14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customHeight="1" ht="14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customHeight="1" ht="14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customHeight="1" ht="14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customHeight="1" ht="14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customHeight="1" ht="14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customHeight="1" ht="14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customHeight="1" ht="14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customHeight="1" ht="14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customHeight="1" ht="14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customHeight="1" ht="14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customHeight="1" ht="14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customHeight="1" ht="14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customHeight="1" ht="14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customHeight="1" ht="14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customHeight="1" ht="14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customHeight="1" ht="14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customHeight="1" ht="14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customHeight="1" ht="14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customHeight="1" ht="14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customHeight="1" ht="14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customHeight="1" ht="14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customHeight="1" ht="14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customHeight="1" ht="14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customHeight="1" ht="14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customHeight="1" ht="14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customHeight="1" ht="14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customHeight="1" ht="14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customHeight="1" ht="14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customHeight="1" ht="14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customHeight="1" ht="14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customHeight="1" ht="14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customHeight="1" ht="14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customHeight="1" ht="14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customHeight="1" ht="14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customHeight="1" ht="14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customHeight="1" ht="14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customHeight="1" ht="14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customHeight="1" ht="14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customHeight="1" ht="14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customHeight="1" ht="14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customHeight="1" ht="14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customHeight="1" ht="14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customHeight="1" ht="14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customHeight="1" ht="14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customHeight="1" ht="14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customHeight="1" ht="14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customHeight="1" ht="14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customHeight="1" ht="14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customHeight="1" ht="14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customHeight="1" ht="14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customHeight="1" ht="14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customHeight="1" ht="14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customHeight="1" ht="14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customHeight="1" ht="14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customHeight="1" ht="14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customHeight="1" ht="14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customHeight="1" ht="14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customHeight="1" ht="14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customHeight="1" ht="14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customHeight="1" ht="14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customHeight="1" ht="14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customHeight="1" ht="14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customHeight="1" ht="14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customHeight="1" ht="14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customHeight="1" ht="14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customHeight="1" ht="14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customHeight="1" ht="14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customHeight="1" ht="14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customHeight="1" ht="14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customHeight="1" ht="14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customHeight="1" ht="14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customHeight="1" ht="14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customHeight="1" ht="14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customHeight="1" ht="14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customHeight="1" ht="14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customHeight="1" ht="14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customHeight="1" ht="14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customHeight="1" ht="14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customHeight="1" ht="14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customHeight="1" ht="14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customHeight="1" ht="14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customHeight="1" ht="14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customHeight="1" ht="14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customHeight="1" ht="14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customHeight="1" ht="14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customHeight="1" ht="14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customHeight="1" ht="14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customHeight="1" ht="14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customHeight="1" ht="14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customHeight="1" ht="14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customHeight="1" ht="14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customHeight="1" ht="14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customHeight="1" ht="14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customHeight="1" ht="14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customHeight="1" ht="14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customHeight="1" ht="14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customHeight="1" ht="14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customHeight="1" ht="14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customHeight="1" ht="14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customHeight="1" ht="14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customHeight="1" ht="14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customHeight="1" ht="14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customHeight="1" ht="14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customHeight="1" ht="14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customHeight="1" ht="14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customHeight="1" ht="14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customHeight="1" ht="14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customHeight="1" ht="14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customHeight="1" ht="14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customHeight="1" ht="14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customHeight="1" ht="14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customHeight="1" ht="14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customHeight="1" ht="14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customHeight="1" ht="14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customHeight="1" ht="14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customHeight="1" ht="14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customHeight="1" ht="14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customHeight="1" ht="14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customHeight="1" ht="14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customHeight="1" ht="14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customHeight="1" ht="14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customHeight="1" ht="14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customHeight="1" ht="14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customHeight="1" ht="14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customHeight="1" ht="14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customHeight="1" ht="14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customHeight="1" ht="14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customHeight="1" ht="14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customHeight="1" ht="14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customHeight="1" ht="14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customHeight="1" ht="14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customHeight="1" ht="14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customHeight="1" ht="14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customHeight="1" ht="14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customHeight="1" ht="14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customHeight="1" ht="14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customHeight="1" ht="14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customHeight="1" ht="14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customHeight="1" ht="14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customHeight="1" ht="14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customHeight="1" ht="14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customHeight="1" ht="14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customHeight="1" ht="14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customHeight="1" ht="14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customHeight="1" ht="14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customHeight="1" ht="14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customHeight="1" ht="14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customHeight="1" ht="14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customHeight="1" ht="14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customHeight="1" ht="14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customHeight="1" ht="14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customHeight="1" ht="14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customHeight="1" ht="14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customHeight="1" ht="14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customHeight="1" ht="14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customHeight="1" ht="14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customHeight="1" ht="14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customHeight="1" ht="14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customHeight="1" ht="14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customHeight="1" ht="14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customHeight="1" ht="14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customHeight="1" ht="14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customHeight="1" ht="14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customHeight="1" ht="14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customHeight="1" ht="14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customHeight="1" ht="14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customHeight="1" ht="14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customHeight="1" ht="14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customHeight="1" ht="14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customHeight="1" ht="14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customHeight="1" ht="14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customHeight="1" ht="14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customHeight="1" ht="14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customHeight="1" ht="14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customHeight="1" ht="14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customHeight="1" ht="14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customHeight="1" ht="14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customHeight="1" ht="14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customHeight="1" ht="14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customHeight="1" ht="14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customHeight="1" ht="14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customHeight="1" ht="14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customHeight="1" ht="14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customHeight="1" ht="14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customHeight="1" ht="14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customHeight="1" ht="14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customHeight="1" ht="14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customHeight="1" ht="14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customHeight="1" ht="14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customHeight="1" ht="14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customHeight="1" ht="14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customHeight="1" ht="14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customHeight="1" ht="14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customHeight="1" ht="14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customHeight="1" ht="14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customHeight="1" ht="14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customHeight="1" ht="14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customHeight="1" ht="14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customHeight="1" ht="14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customHeight="1" ht="14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customHeight="1" ht="14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customHeight="1" ht="14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customHeight="1" ht="14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customHeight="1" ht="14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customHeight="1" ht="14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customHeight="1" ht="14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customHeight="1" ht="14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customHeight="1" ht="14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customHeight="1" ht="14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customHeight="1" ht="14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customHeight="1" ht="14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customHeight="1" ht="14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customHeight="1" ht="14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customHeight="1" ht="14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customHeight="1" ht="14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customHeight="1" ht="14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customHeight="1" ht="14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customHeight="1" ht="14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customHeight="1" ht="14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customHeight="1" ht="14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customHeight="1" ht="14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customHeight="1" ht="14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customHeight="1" ht="14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customHeight="1" ht="14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customHeight="1" ht="14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customHeight="1" ht="14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customHeight="1" ht="14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customHeight="1" ht="14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customHeight="1" ht="14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customHeight="1" ht="14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customHeight="1" ht="14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customHeight="1" ht="14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customHeight="1" ht="14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customHeight="1" ht="14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customHeight="1" ht="14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customHeight="1" ht="14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customHeight="1" ht="14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customHeight="1" ht="14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customHeight="1" ht="14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customHeight="1" ht="14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customHeight="1" ht="14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customHeight="1" ht="14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customHeight="1" ht="14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customHeight="1" ht="14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customHeight="1" ht="14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customHeight="1" ht="14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customHeight="1" ht="14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customHeight="1" ht="14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customHeight="1" ht="14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customHeight="1" ht="14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customHeight="1" ht="14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customHeight="1" ht="14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customHeight="1" ht="14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customHeight="1" ht="14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customHeight="1" ht="14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customHeight="1" ht="14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customHeight="1" ht="14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customHeight="1" ht="14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customHeight="1" ht="14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customHeight="1" ht="14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customHeight="1" ht="14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customHeight="1" ht="14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customHeight="1" ht="14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customHeight="1" ht="14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customHeight="1" ht="14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customHeight="1" ht="14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customHeight="1" ht="14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customHeight="1" ht="14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customHeight="1" ht="14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customHeight="1" ht="14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customHeight="1" ht="14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customHeight="1" ht="14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customHeight="1" ht="14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customHeight="1" ht="14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customHeight="1" ht="14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customHeight="1" ht="14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customHeight="1" ht="14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customHeight="1" ht="14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customHeight="1" ht="14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customHeight="1" ht="14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customHeight="1" ht="14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customHeight="1" ht="14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customHeight="1" ht="14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customHeight="1" ht="14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customHeight="1" ht="14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customHeight="1" ht="14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customHeight="1" ht="14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customHeight="1" ht="14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customHeight="1" ht="14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customHeight="1" ht="14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customHeight="1" ht="14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customHeight="1" ht="14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customHeight="1" ht="14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customHeight="1" ht="14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customHeight="1" ht="14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customHeight="1" ht="14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customHeight="1" ht="14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customHeight="1" ht="14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customHeight="1" ht="14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customHeight="1" ht="14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customHeight="1" ht="14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customHeight="1" ht="14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customHeight="1" ht="14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customHeight="1" ht="14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customHeight="1" ht="14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customHeight="1" ht="14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customHeight="1" ht="14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customHeight="1" ht="14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customHeight="1" ht="14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customHeight="1" ht="14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customHeight="1" ht="14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customHeight="1" ht="14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customHeight="1" ht="14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customHeight="1" ht="14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customHeight="1" ht="14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customHeight="1" ht="14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customHeight="1" ht="14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customHeight="1" ht="14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customHeight="1" ht="14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customHeight="1" ht="14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customHeight="1" ht="14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customHeight="1" ht="14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customHeight="1" ht="14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customHeight="1" ht="14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customHeight="1" ht="14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customHeight="1" ht="14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customHeight="1" ht="14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customHeight="1" ht="14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customHeight="1" ht="14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customHeight="1" ht="14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customHeight="1" ht="14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customHeight="1" ht="14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customHeight="1" ht="14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customHeight="1" ht="14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customHeight="1" ht="14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customHeight="1" ht="14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customHeight="1" ht="14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customHeight="1" ht="14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customHeight="1" ht="14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customHeight="1" ht="14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customHeight="1" ht="14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customHeight="1" ht="14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customHeight="1" ht="14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customHeight="1" ht="14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customHeight="1" ht="14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customHeight="1" ht="14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customHeight="1" ht="14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customHeight="1" ht="14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customHeight="1" ht="14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customHeight="1" ht="14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customHeight="1" ht="14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customHeight="1" ht="14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customHeight="1" ht="14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customHeight="1" ht="14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customHeight="1" ht="14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customHeight="1" ht="14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customHeight="1" ht="14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customHeight="1" ht="14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customHeight="1" ht="14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>
    <mergeCell ref="B52:C52"/>
    <mergeCell ref="D52:E52"/>
    <mergeCell ref="F53:F55"/>
    <mergeCell ref="T36:T38"/>
    <mergeCell ref="M38:M40"/>
    <mergeCell ref="O43:R43"/>
    <mergeCell ref="B37:C37"/>
    <mergeCell ref="D37:E37"/>
    <mergeCell ref="I37:J37"/>
    <mergeCell ref="K37:L37"/>
    <mergeCell ref="M46:M48"/>
    <mergeCell ref="F38:F40"/>
    <mergeCell ref="A43:F43"/>
    <mergeCell ref="H43:M43"/>
    <mergeCell ref="B44:C44"/>
    <mergeCell ref="D44:E44"/>
    <mergeCell ref="F45:F47"/>
    <mergeCell ref="A49:F50"/>
    <mergeCell ref="T29:T31"/>
    <mergeCell ref="F20:F22"/>
    <mergeCell ref="M20:M22"/>
    <mergeCell ref="O32:T33"/>
    <mergeCell ref="P35:Q35"/>
    <mergeCell ref="R35:S35"/>
    <mergeCell ref="F32:F34"/>
    <mergeCell ref="M32:M34"/>
    <mergeCell ref="M26:M28"/>
    <mergeCell ref="P20:Q20"/>
    <mergeCell ref="R20:S20"/>
    <mergeCell ref="T21:T23"/>
    <mergeCell ref="O25:T26"/>
    <mergeCell ref="P28:Q28"/>
    <mergeCell ref="R28:S28"/>
    <mergeCell ref="O17:T18"/>
    <mergeCell ref="B12:C12"/>
    <mergeCell ref="B19:C19"/>
    <mergeCell ref="D19:E19"/>
    <mergeCell ref="I19:J19"/>
    <mergeCell ref="K19:L19"/>
    <mergeCell ref="F13:F15"/>
    <mergeCell ref="M13:M15"/>
    <mergeCell ref="T14:T16"/>
    <mergeCell ref="R6:T6"/>
    <mergeCell ref="R7:T7"/>
    <mergeCell ref="O10:T11"/>
    <mergeCell ref="P13:Q13"/>
    <mergeCell ref="R13:S13"/>
    <mergeCell ref="D6:F6"/>
    <mergeCell ref="D7:F7"/>
    <mergeCell ref="A9:F10"/>
    <mergeCell ref="H9:M10"/>
    <mergeCell ref="D12:E12"/>
    <mergeCell ref="I12:J12"/>
    <mergeCell ref="K12:L12"/>
    <mergeCell ref="A1:T2"/>
    <mergeCell ref="D4:F4"/>
    <mergeCell ref="P4:T4"/>
    <mergeCell ref="D5:F5"/>
    <mergeCell ref="R5:T5"/>
    <mergeCell ref="B31:C31"/>
    <mergeCell ref="K31:L31"/>
    <mergeCell ref="D31:E31"/>
    <mergeCell ref="I31:J31"/>
    <mergeCell ref="B25:C25"/>
    <mergeCell ref="D25:E25"/>
    <mergeCell ref="I25:J25"/>
    <mergeCell ref="K25:L25"/>
    <mergeCell ref="F26:F28"/>
  </mergeCells>
  <printOptions gridLines="false" gridLinesSet="true"/>
  <pageMargins left="0.7" right="0.7" top="0.75" bottom="0.75" header="0" footer="0"/>
  <pageSetup paperSize="9" orientation="landscape" scale="5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PERUBAHAN</vt:lpstr>
      <vt:lpstr>LK PRINT</vt:lpstr>
      <vt:lpstr>LK yg diisi</vt:lpstr>
      <vt:lpstr>Olah Data</vt:lpstr>
      <vt:lpstr>Ktps</vt:lpstr>
      <vt:lpstr>SERTIFIKAT HAL 1  </vt:lpstr>
      <vt:lpstr>SERTIFIKAT HAL 2</vt:lpstr>
      <vt:lpstr>SERTIFIKAT HAL 3 </vt:lpstr>
      <vt:lpstr>Interpolasi dan Regresi</vt:lpstr>
      <vt:lpstr>Serti Incu </vt:lpstr>
      <vt:lpstr>Serti ESA 612</vt:lpstr>
      <vt:lpstr>Serti Thermohygro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DIGICAL DIGICAL</dc:creator>
  <cp:lastModifiedBy>Ultimate</cp:lastModifiedBy>
  <dcterms:created xsi:type="dcterms:W3CDTF">2024-06-12T15:55:24+07:00</dcterms:created>
  <dcterms:modified xsi:type="dcterms:W3CDTF">2025-03-03T10:22:18+07:00</dcterms:modified>
  <dc:title/>
  <dc:description/>
  <dc:subject/>
  <cp:keywords/>
  <cp:category/>
</cp:coreProperties>
</file>